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6\dokumenty\vedeni\_rozpočet\_PROJEKTY_\Akce - projektová dokumentace\WC zahrada Hedvy\Komplet PD, vč. rozpočtu 04_2024\"/>
    </mc:Choice>
  </mc:AlternateContent>
  <xr:revisionPtr revIDLastSave="0" documentId="13_ncr:1_{14EC581A-32B2-492A-8CBC-D9BD72EF066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1 001 Pol" sheetId="12" r:id="rId4"/>
    <sheet name="002 001 Pol" sheetId="13" r:id="rId5"/>
    <sheet name="002 002 Pol" sheetId="14" r:id="rId6"/>
    <sheet name="002 003 Pol" sheetId="15" r:id="rId7"/>
  </sheets>
  <externalReferences>
    <externalReference r:id="rId8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'001 001 Pol'!$1:$7</definedName>
    <definedName name="_xlnm.Print_Titles" localSheetId="4">'002 001 Pol'!$1:$7</definedName>
    <definedName name="_xlnm.Print_Titles" localSheetId="5">'002 002 Pol'!$1:$7</definedName>
    <definedName name="_xlnm.Print_Titles" localSheetId="6">'002 003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'001 001 Pol'!$A$1:$Y$62</definedName>
    <definedName name="_xlnm.Print_Area" localSheetId="4">'002 001 Pol'!$A$1:$Y$184</definedName>
    <definedName name="_xlnm.Print_Area" localSheetId="5">'002 002 Pol'!$A$1:$Y$256</definedName>
    <definedName name="_xlnm.Print_Area" localSheetId="6">'002 003 Pol'!$A$1:$Y$23</definedName>
    <definedName name="_xlnm.Print_Area" localSheetId="1">Stavba!$A$1:$J$71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0" i="1" l="1"/>
  <c r="I68" i="1"/>
  <c r="I67" i="1"/>
  <c r="I18" i="1" s="1"/>
  <c r="I66" i="1"/>
  <c r="I65" i="1"/>
  <c r="I64" i="1"/>
  <c r="I63" i="1"/>
  <c r="I61" i="1"/>
  <c r="BA11" i="15"/>
  <c r="BA10" i="15"/>
  <c r="G9" i="15"/>
  <c r="G8" i="15" s="1"/>
  <c r="I62" i="1" s="1"/>
  <c r="I9" i="15"/>
  <c r="I8" i="15" s="1"/>
  <c r="K9" i="15"/>
  <c r="K8" i="15" s="1"/>
  <c r="O9" i="15"/>
  <c r="O8" i="15" s="1"/>
  <c r="Q9" i="15"/>
  <c r="Q8" i="15" s="1"/>
  <c r="V9" i="15"/>
  <c r="V8" i="15" s="1"/>
  <c r="AE13" i="15"/>
  <c r="F45" i="1" s="1"/>
  <c r="BA240" i="14"/>
  <c r="BA216" i="14"/>
  <c r="BA95" i="14"/>
  <c r="BA81" i="14"/>
  <c r="BA73" i="14"/>
  <c r="BA19" i="14"/>
  <c r="BA11" i="14"/>
  <c r="G9" i="14"/>
  <c r="G8" i="14" s="1"/>
  <c r="G246" i="14" s="1"/>
  <c r="I9" i="14"/>
  <c r="I8" i="14" s="1"/>
  <c r="K9" i="14"/>
  <c r="K8" i="14" s="1"/>
  <c r="M9" i="14"/>
  <c r="O9" i="14"/>
  <c r="O8" i="14" s="1"/>
  <c r="Q9" i="14"/>
  <c r="Q8" i="14" s="1"/>
  <c r="V9" i="14"/>
  <c r="V8" i="14" s="1"/>
  <c r="G17" i="14"/>
  <c r="I17" i="14"/>
  <c r="K17" i="14"/>
  <c r="M17" i="14"/>
  <c r="O17" i="14"/>
  <c r="Q17" i="14"/>
  <c r="V17" i="14"/>
  <c r="G26" i="14"/>
  <c r="I26" i="14"/>
  <c r="K26" i="14"/>
  <c r="M26" i="14"/>
  <c r="O26" i="14"/>
  <c r="Q26" i="14"/>
  <c r="V26" i="14"/>
  <c r="G36" i="14"/>
  <c r="I36" i="14"/>
  <c r="K36" i="14"/>
  <c r="M36" i="14"/>
  <c r="O36" i="14"/>
  <c r="Q36" i="14"/>
  <c r="V36" i="14"/>
  <c r="G38" i="14"/>
  <c r="I38" i="14"/>
  <c r="K38" i="14"/>
  <c r="M38" i="14"/>
  <c r="O38" i="14"/>
  <c r="Q38" i="14"/>
  <c r="V38" i="14"/>
  <c r="G43" i="14"/>
  <c r="I43" i="14"/>
  <c r="K43" i="14"/>
  <c r="M43" i="14"/>
  <c r="O43" i="14"/>
  <c r="Q43" i="14"/>
  <c r="V43" i="14"/>
  <c r="G49" i="14"/>
  <c r="I49" i="14"/>
  <c r="K49" i="14"/>
  <c r="M49" i="14"/>
  <c r="O49" i="14"/>
  <c r="Q49" i="14"/>
  <c r="V49" i="14"/>
  <c r="G51" i="14"/>
  <c r="M51" i="14" s="1"/>
  <c r="I51" i="14"/>
  <c r="K51" i="14"/>
  <c r="O51" i="14"/>
  <c r="Q51" i="14"/>
  <c r="V51" i="14"/>
  <c r="G56" i="14"/>
  <c r="I56" i="14"/>
  <c r="K56" i="14"/>
  <c r="M56" i="14"/>
  <c r="O56" i="14"/>
  <c r="Q56" i="14"/>
  <c r="V56" i="14"/>
  <c r="G60" i="14"/>
  <c r="I60" i="14"/>
  <c r="K60" i="14"/>
  <c r="M60" i="14"/>
  <c r="O60" i="14"/>
  <c r="Q60" i="14"/>
  <c r="V60" i="14"/>
  <c r="G64" i="14"/>
  <c r="M64" i="14" s="1"/>
  <c r="I64" i="14"/>
  <c r="K64" i="14"/>
  <c r="O64" i="14"/>
  <c r="Q64" i="14"/>
  <c r="V64" i="14"/>
  <c r="G72" i="14"/>
  <c r="I72" i="14"/>
  <c r="K72" i="14"/>
  <c r="M72" i="14"/>
  <c r="O72" i="14"/>
  <c r="Q72" i="14"/>
  <c r="V72" i="14"/>
  <c r="G79" i="14"/>
  <c r="I79" i="14"/>
  <c r="K79" i="14"/>
  <c r="M79" i="14"/>
  <c r="O79" i="14"/>
  <c r="Q79" i="14"/>
  <c r="V79" i="14"/>
  <c r="G94" i="14"/>
  <c r="I94" i="14"/>
  <c r="K94" i="14"/>
  <c r="M94" i="14"/>
  <c r="O94" i="14"/>
  <c r="Q94" i="14"/>
  <c r="V94" i="14"/>
  <c r="G98" i="14"/>
  <c r="I98" i="14"/>
  <c r="K98" i="14"/>
  <c r="M98" i="14"/>
  <c r="O98" i="14"/>
  <c r="Q98" i="14"/>
  <c r="V98" i="14"/>
  <c r="G101" i="14"/>
  <c r="I101" i="14"/>
  <c r="K101" i="14"/>
  <c r="M101" i="14"/>
  <c r="O101" i="14"/>
  <c r="Q101" i="14"/>
  <c r="V101" i="14"/>
  <c r="G104" i="14"/>
  <c r="M104" i="14" s="1"/>
  <c r="I104" i="14"/>
  <c r="K104" i="14"/>
  <c r="O104" i="14"/>
  <c r="Q104" i="14"/>
  <c r="V104" i="14"/>
  <c r="G108" i="14"/>
  <c r="G107" i="14" s="1"/>
  <c r="I108" i="14"/>
  <c r="I107" i="14" s="1"/>
  <c r="K108" i="14"/>
  <c r="K107" i="14" s="1"/>
  <c r="M108" i="14"/>
  <c r="O108" i="14"/>
  <c r="O107" i="14" s="1"/>
  <c r="Q108" i="14"/>
  <c r="Q107" i="14" s="1"/>
  <c r="V108" i="14"/>
  <c r="V107" i="14" s="1"/>
  <c r="G110" i="14"/>
  <c r="M110" i="14" s="1"/>
  <c r="I110" i="14"/>
  <c r="K110" i="14"/>
  <c r="O110" i="14"/>
  <c r="Q110" i="14"/>
  <c r="V110" i="14"/>
  <c r="G113" i="14"/>
  <c r="I113" i="14"/>
  <c r="K113" i="14"/>
  <c r="M113" i="14"/>
  <c r="O113" i="14"/>
  <c r="Q113" i="14"/>
  <c r="V113" i="14"/>
  <c r="G116" i="14"/>
  <c r="I116" i="14"/>
  <c r="K116" i="14"/>
  <c r="M116" i="14"/>
  <c r="O116" i="14"/>
  <c r="Q116" i="14"/>
  <c r="V116" i="14"/>
  <c r="G119" i="14"/>
  <c r="I119" i="14"/>
  <c r="K119" i="14"/>
  <c r="M119" i="14"/>
  <c r="O119" i="14"/>
  <c r="Q119" i="14"/>
  <c r="V119" i="14"/>
  <c r="G121" i="14"/>
  <c r="I121" i="14"/>
  <c r="K121" i="14"/>
  <c r="M121" i="14"/>
  <c r="O121" i="14"/>
  <c r="Q121" i="14"/>
  <c r="V121" i="14"/>
  <c r="G123" i="14"/>
  <c r="I123" i="14"/>
  <c r="K123" i="14"/>
  <c r="M123" i="14"/>
  <c r="O123" i="14"/>
  <c r="Q123" i="14"/>
  <c r="V123" i="14"/>
  <c r="G125" i="14"/>
  <c r="M125" i="14" s="1"/>
  <c r="I125" i="14"/>
  <c r="K125" i="14"/>
  <c r="O125" i="14"/>
  <c r="Q125" i="14"/>
  <c r="V125" i="14"/>
  <c r="G127" i="14"/>
  <c r="I127" i="14"/>
  <c r="K127" i="14"/>
  <c r="M127" i="14"/>
  <c r="O127" i="14"/>
  <c r="Q127" i="14"/>
  <c r="V127" i="14"/>
  <c r="G129" i="14"/>
  <c r="I129" i="14"/>
  <c r="K129" i="14"/>
  <c r="M129" i="14"/>
  <c r="O129" i="14"/>
  <c r="Q129" i="14"/>
  <c r="V129" i="14"/>
  <c r="G131" i="14"/>
  <c r="M131" i="14" s="1"/>
  <c r="I131" i="14"/>
  <c r="K131" i="14"/>
  <c r="O131" i="14"/>
  <c r="Q131" i="14"/>
  <c r="V131" i="14"/>
  <c r="G134" i="14"/>
  <c r="I134" i="14"/>
  <c r="K134" i="14"/>
  <c r="M134" i="14"/>
  <c r="O134" i="14"/>
  <c r="Q134" i="14"/>
  <c r="V134" i="14"/>
  <c r="G137" i="14"/>
  <c r="I137" i="14"/>
  <c r="K137" i="14"/>
  <c r="M137" i="14"/>
  <c r="O137" i="14"/>
  <c r="Q137" i="14"/>
  <c r="V137" i="14"/>
  <c r="G141" i="14"/>
  <c r="I141" i="14"/>
  <c r="K141" i="14"/>
  <c r="M141" i="14"/>
  <c r="O141" i="14"/>
  <c r="Q141" i="14"/>
  <c r="V141" i="14"/>
  <c r="G144" i="14"/>
  <c r="I144" i="14"/>
  <c r="K144" i="14"/>
  <c r="M144" i="14"/>
  <c r="O144" i="14"/>
  <c r="Q144" i="14"/>
  <c r="V144" i="14"/>
  <c r="G147" i="14"/>
  <c r="I147" i="14"/>
  <c r="K147" i="14"/>
  <c r="M147" i="14"/>
  <c r="O147" i="14"/>
  <c r="Q147" i="14"/>
  <c r="V147" i="14"/>
  <c r="G150" i="14"/>
  <c r="I150" i="14"/>
  <c r="K150" i="14"/>
  <c r="M150" i="14"/>
  <c r="O150" i="14"/>
  <c r="Q150" i="14"/>
  <c r="V150" i="14"/>
  <c r="G153" i="14"/>
  <c r="I153" i="14"/>
  <c r="K153" i="14"/>
  <c r="M153" i="14"/>
  <c r="O153" i="14"/>
  <c r="Q153" i="14"/>
  <c r="V153" i="14"/>
  <c r="G156" i="14"/>
  <c r="I156" i="14"/>
  <c r="K156" i="14"/>
  <c r="M156" i="14"/>
  <c r="O156" i="14"/>
  <c r="Q156" i="14"/>
  <c r="V156" i="14"/>
  <c r="G160" i="14"/>
  <c r="I160" i="14"/>
  <c r="K160" i="14"/>
  <c r="M160" i="14"/>
  <c r="O160" i="14"/>
  <c r="Q160" i="14"/>
  <c r="V160" i="14"/>
  <c r="G164" i="14"/>
  <c r="I164" i="14"/>
  <c r="K164" i="14"/>
  <c r="M164" i="14"/>
  <c r="O164" i="14"/>
  <c r="Q164" i="14"/>
  <c r="V164" i="14"/>
  <c r="G168" i="14"/>
  <c r="M168" i="14" s="1"/>
  <c r="I168" i="14"/>
  <c r="K168" i="14"/>
  <c r="O168" i="14"/>
  <c r="Q168" i="14"/>
  <c r="V168" i="14"/>
  <c r="G172" i="14"/>
  <c r="I172" i="14"/>
  <c r="K172" i="14"/>
  <c r="M172" i="14"/>
  <c r="O172" i="14"/>
  <c r="Q172" i="14"/>
  <c r="V172" i="14"/>
  <c r="G177" i="14"/>
  <c r="I177" i="14"/>
  <c r="K177" i="14"/>
  <c r="M177" i="14"/>
  <c r="O177" i="14"/>
  <c r="Q177" i="14"/>
  <c r="V177" i="14"/>
  <c r="G182" i="14"/>
  <c r="M182" i="14" s="1"/>
  <c r="I182" i="14"/>
  <c r="K182" i="14"/>
  <c r="O182" i="14"/>
  <c r="Q182" i="14"/>
  <c r="V182" i="14"/>
  <c r="G185" i="14"/>
  <c r="I185" i="14"/>
  <c r="K185" i="14"/>
  <c r="M185" i="14"/>
  <c r="O185" i="14"/>
  <c r="Q185" i="14"/>
  <c r="V185" i="14"/>
  <c r="G190" i="14"/>
  <c r="I190" i="14"/>
  <c r="K190" i="14"/>
  <c r="M190" i="14"/>
  <c r="O190" i="14"/>
  <c r="Q190" i="14"/>
  <c r="V190" i="14"/>
  <c r="G195" i="14"/>
  <c r="I195" i="14"/>
  <c r="K195" i="14"/>
  <c r="M195" i="14"/>
  <c r="O195" i="14"/>
  <c r="Q195" i="14"/>
  <c r="V195" i="14"/>
  <c r="G200" i="14"/>
  <c r="I200" i="14"/>
  <c r="K200" i="14"/>
  <c r="M200" i="14"/>
  <c r="O200" i="14"/>
  <c r="Q200" i="14"/>
  <c r="V200" i="14"/>
  <c r="G205" i="14"/>
  <c r="I205" i="14"/>
  <c r="K205" i="14"/>
  <c r="M205" i="14"/>
  <c r="O205" i="14"/>
  <c r="Q205" i="14"/>
  <c r="V205" i="14"/>
  <c r="G209" i="14"/>
  <c r="M209" i="14" s="1"/>
  <c r="I209" i="14"/>
  <c r="K209" i="14"/>
  <c r="O209" i="14"/>
  <c r="Q209" i="14"/>
  <c r="V209" i="14"/>
  <c r="G213" i="14"/>
  <c r="G212" i="14" s="1"/>
  <c r="I213" i="14"/>
  <c r="I212" i="14" s="1"/>
  <c r="K213" i="14"/>
  <c r="K212" i="14" s="1"/>
  <c r="M213" i="14"/>
  <c r="O213" i="14"/>
  <c r="O212" i="14" s="1"/>
  <c r="Q213" i="14"/>
  <c r="Q212" i="14" s="1"/>
  <c r="V213" i="14"/>
  <c r="V212" i="14" s="1"/>
  <c r="G217" i="14"/>
  <c r="M217" i="14" s="1"/>
  <c r="I217" i="14"/>
  <c r="K217" i="14"/>
  <c r="O217" i="14"/>
  <c r="Q217" i="14"/>
  <c r="V217" i="14"/>
  <c r="G221" i="14"/>
  <c r="I221" i="14"/>
  <c r="K221" i="14"/>
  <c r="M221" i="14"/>
  <c r="O221" i="14"/>
  <c r="Q221" i="14"/>
  <c r="V221" i="14"/>
  <c r="G225" i="14"/>
  <c r="G224" i="14" s="1"/>
  <c r="I225" i="14"/>
  <c r="I224" i="14" s="1"/>
  <c r="K225" i="14"/>
  <c r="K224" i="14" s="1"/>
  <c r="M225" i="14"/>
  <c r="O225" i="14"/>
  <c r="O224" i="14" s="1"/>
  <c r="Q225" i="14"/>
  <c r="Q224" i="14" s="1"/>
  <c r="V225" i="14"/>
  <c r="V224" i="14" s="1"/>
  <c r="G231" i="14"/>
  <c r="I231" i="14"/>
  <c r="K231" i="14"/>
  <c r="M231" i="14"/>
  <c r="O231" i="14"/>
  <c r="Q231" i="14"/>
  <c r="V231" i="14"/>
  <c r="G233" i="14"/>
  <c r="I233" i="14"/>
  <c r="K233" i="14"/>
  <c r="M233" i="14"/>
  <c r="O233" i="14"/>
  <c r="Q233" i="14"/>
  <c r="V233" i="14"/>
  <c r="G239" i="14"/>
  <c r="M239" i="14" s="1"/>
  <c r="I239" i="14"/>
  <c r="K239" i="14"/>
  <c r="O239" i="14"/>
  <c r="Q239" i="14"/>
  <c r="V239" i="14"/>
  <c r="G242" i="14"/>
  <c r="G241" i="14" s="1"/>
  <c r="I242" i="14"/>
  <c r="I241" i="14" s="1"/>
  <c r="K242" i="14"/>
  <c r="K241" i="14" s="1"/>
  <c r="M242" i="14"/>
  <c r="O242" i="14"/>
  <c r="O241" i="14" s="1"/>
  <c r="Q242" i="14"/>
  <c r="Q241" i="14" s="1"/>
  <c r="V242" i="14"/>
  <c r="V241" i="14" s="1"/>
  <c r="G243" i="14"/>
  <c r="M243" i="14" s="1"/>
  <c r="I243" i="14"/>
  <c r="K243" i="14"/>
  <c r="O243" i="14"/>
  <c r="Q243" i="14"/>
  <c r="V243" i="14"/>
  <c r="AE246" i="14"/>
  <c r="F44" i="1" s="1"/>
  <c r="BA157" i="13"/>
  <c r="BA127" i="13"/>
  <c r="BA43" i="13"/>
  <c r="BA13" i="13"/>
  <c r="G9" i="13"/>
  <c r="G8" i="13" s="1"/>
  <c r="I9" i="13"/>
  <c r="I8" i="13" s="1"/>
  <c r="K9" i="13"/>
  <c r="K8" i="13" s="1"/>
  <c r="O9" i="13"/>
  <c r="O8" i="13" s="1"/>
  <c r="Q9" i="13"/>
  <c r="Q8" i="13" s="1"/>
  <c r="V9" i="13"/>
  <c r="V8" i="13" s="1"/>
  <c r="G15" i="13"/>
  <c r="I15" i="13"/>
  <c r="K15" i="13"/>
  <c r="M15" i="13"/>
  <c r="O15" i="13"/>
  <c r="Q15" i="13"/>
  <c r="V15" i="13"/>
  <c r="G18" i="13"/>
  <c r="I18" i="13"/>
  <c r="K18" i="13"/>
  <c r="M18" i="13"/>
  <c r="O18" i="13"/>
  <c r="Q18" i="13"/>
  <c r="V18" i="13"/>
  <c r="G21" i="13"/>
  <c r="I21" i="13"/>
  <c r="K21" i="13"/>
  <c r="M21" i="13"/>
  <c r="O21" i="13"/>
  <c r="Q21" i="13"/>
  <c r="V21" i="13"/>
  <c r="G24" i="13"/>
  <c r="I24" i="13"/>
  <c r="K24" i="13"/>
  <c r="M24" i="13"/>
  <c r="O24" i="13"/>
  <c r="Q24" i="13"/>
  <c r="V24" i="13"/>
  <c r="G27" i="13"/>
  <c r="I27" i="13"/>
  <c r="K27" i="13"/>
  <c r="M27" i="13"/>
  <c r="O27" i="13"/>
  <c r="Q27" i="13"/>
  <c r="V27" i="13"/>
  <c r="G29" i="13"/>
  <c r="I29" i="13"/>
  <c r="K29" i="13"/>
  <c r="M29" i="13"/>
  <c r="O29" i="13"/>
  <c r="Q29" i="13"/>
  <c r="V29" i="13"/>
  <c r="G32" i="13"/>
  <c r="I32" i="13"/>
  <c r="K32" i="13"/>
  <c r="M32" i="13"/>
  <c r="O32" i="13"/>
  <c r="Q32" i="13"/>
  <c r="V32" i="13"/>
  <c r="G34" i="13"/>
  <c r="I34" i="13"/>
  <c r="K34" i="13"/>
  <c r="M34" i="13"/>
  <c r="O34" i="13"/>
  <c r="Q34" i="13"/>
  <c r="V34" i="13"/>
  <c r="G39" i="13"/>
  <c r="I39" i="13"/>
  <c r="K39" i="13"/>
  <c r="M39" i="13"/>
  <c r="O39" i="13"/>
  <c r="Q39" i="13"/>
  <c r="V39" i="13"/>
  <c r="G42" i="13"/>
  <c r="I42" i="13"/>
  <c r="K42" i="13"/>
  <c r="M42" i="13"/>
  <c r="O42" i="13"/>
  <c r="Q42" i="13"/>
  <c r="V42" i="13"/>
  <c r="G46" i="13"/>
  <c r="I46" i="13"/>
  <c r="K46" i="13"/>
  <c r="M46" i="13"/>
  <c r="O46" i="13"/>
  <c r="Q46" i="13"/>
  <c r="V46" i="13"/>
  <c r="G51" i="13"/>
  <c r="M51" i="13" s="1"/>
  <c r="I51" i="13"/>
  <c r="K51" i="13"/>
  <c r="O51" i="13"/>
  <c r="Q51" i="13"/>
  <c r="V51" i="13"/>
  <c r="G54" i="13"/>
  <c r="I54" i="13"/>
  <c r="K54" i="13"/>
  <c r="M54" i="13"/>
  <c r="O54" i="13"/>
  <c r="Q54" i="13"/>
  <c r="V54" i="13"/>
  <c r="G58" i="13"/>
  <c r="G57" i="13" s="1"/>
  <c r="I58" i="13"/>
  <c r="I57" i="13" s="1"/>
  <c r="K58" i="13"/>
  <c r="K57" i="13" s="1"/>
  <c r="M58" i="13"/>
  <c r="M57" i="13" s="1"/>
  <c r="O58" i="13"/>
  <c r="O57" i="13" s="1"/>
  <c r="Q58" i="13"/>
  <c r="Q57" i="13" s="1"/>
  <c r="V58" i="13"/>
  <c r="V57" i="13" s="1"/>
  <c r="O62" i="13"/>
  <c r="G63" i="13"/>
  <c r="I63" i="13"/>
  <c r="K63" i="13"/>
  <c r="M63" i="13"/>
  <c r="O63" i="13"/>
  <c r="Q63" i="13"/>
  <c r="Q62" i="13" s="1"/>
  <c r="V63" i="13"/>
  <c r="V62" i="13" s="1"/>
  <c r="G69" i="13"/>
  <c r="I69" i="13"/>
  <c r="K69" i="13"/>
  <c r="M69" i="13"/>
  <c r="O69" i="13"/>
  <c r="Q69" i="13"/>
  <c r="V69" i="13"/>
  <c r="G74" i="13"/>
  <c r="I74" i="13"/>
  <c r="K74" i="13"/>
  <c r="M74" i="13"/>
  <c r="O74" i="13"/>
  <c r="Q74" i="13"/>
  <c r="V74" i="13"/>
  <c r="G78" i="13"/>
  <c r="I78" i="13"/>
  <c r="K78" i="13"/>
  <c r="M78" i="13"/>
  <c r="O78" i="13"/>
  <c r="Q78" i="13"/>
  <c r="V78" i="13"/>
  <c r="G81" i="13"/>
  <c r="M81" i="13" s="1"/>
  <c r="M62" i="13" s="1"/>
  <c r="I81" i="13"/>
  <c r="I62" i="13" s="1"/>
  <c r="K81" i="13"/>
  <c r="O81" i="13"/>
  <c r="Q81" i="13"/>
  <c r="V81" i="13"/>
  <c r="G84" i="13"/>
  <c r="I84" i="13"/>
  <c r="K84" i="13"/>
  <c r="M84" i="13"/>
  <c r="O84" i="13"/>
  <c r="Q84" i="13"/>
  <c r="V84" i="13"/>
  <c r="G87" i="13"/>
  <c r="I87" i="13"/>
  <c r="K87" i="13"/>
  <c r="M87" i="13"/>
  <c r="O87" i="13"/>
  <c r="Q87" i="13"/>
  <c r="V87" i="13"/>
  <c r="G90" i="13"/>
  <c r="I90" i="13"/>
  <c r="K90" i="13"/>
  <c r="M90" i="13"/>
  <c r="O90" i="13"/>
  <c r="Q90" i="13"/>
  <c r="V90" i="13"/>
  <c r="G94" i="13"/>
  <c r="I94" i="13"/>
  <c r="K94" i="13"/>
  <c r="M94" i="13"/>
  <c r="O94" i="13"/>
  <c r="Q94" i="13"/>
  <c r="V94" i="13"/>
  <c r="G98" i="13"/>
  <c r="I98" i="13"/>
  <c r="K98" i="13"/>
  <c r="M98" i="13"/>
  <c r="O98" i="13"/>
  <c r="Q98" i="13"/>
  <c r="V98" i="13"/>
  <c r="G102" i="13"/>
  <c r="I102" i="13"/>
  <c r="K102" i="13"/>
  <c r="M102" i="13"/>
  <c r="O102" i="13"/>
  <c r="Q102" i="13"/>
  <c r="V102" i="13"/>
  <c r="G106" i="13"/>
  <c r="I106" i="13"/>
  <c r="K106" i="13"/>
  <c r="M106" i="13"/>
  <c r="O106" i="13"/>
  <c r="Q106" i="13"/>
  <c r="V106" i="13"/>
  <c r="G109" i="13"/>
  <c r="I109" i="13"/>
  <c r="K109" i="13"/>
  <c r="M109" i="13"/>
  <c r="O109" i="13"/>
  <c r="Q109" i="13"/>
  <c r="V109" i="13"/>
  <c r="G113" i="13"/>
  <c r="M113" i="13" s="1"/>
  <c r="I113" i="13"/>
  <c r="K113" i="13"/>
  <c r="K62" i="13" s="1"/>
  <c r="O113" i="13"/>
  <c r="Q113" i="13"/>
  <c r="V113" i="13"/>
  <c r="G118" i="13"/>
  <c r="G117" i="13" s="1"/>
  <c r="I118" i="13"/>
  <c r="I117" i="13" s="1"/>
  <c r="K118" i="13"/>
  <c r="K117" i="13" s="1"/>
  <c r="M118" i="13"/>
  <c r="M117" i="13" s="1"/>
  <c r="O118" i="13"/>
  <c r="O117" i="13" s="1"/>
  <c r="Q118" i="13"/>
  <c r="Q117" i="13" s="1"/>
  <c r="V118" i="13"/>
  <c r="V117" i="13" s="1"/>
  <c r="G122" i="13"/>
  <c r="G121" i="13" s="1"/>
  <c r="I122" i="13"/>
  <c r="I121" i="13" s="1"/>
  <c r="K122" i="13"/>
  <c r="K121" i="13" s="1"/>
  <c r="M122" i="13"/>
  <c r="M121" i="13" s="1"/>
  <c r="O122" i="13"/>
  <c r="O121" i="13" s="1"/>
  <c r="Q122" i="13"/>
  <c r="Q121" i="13" s="1"/>
  <c r="V122" i="13"/>
  <c r="V121" i="13" s="1"/>
  <c r="G126" i="13"/>
  <c r="G125" i="13" s="1"/>
  <c r="I126" i="13"/>
  <c r="I125" i="13" s="1"/>
  <c r="K126" i="13"/>
  <c r="K125" i="13" s="1"/>
  <c r="M126" i="13"/>
  <c r="M125" i="13" s="1"/>
  <c r="O126" i="13"/>
  <c r="O125" i="13" s="1"/>
  <c r="Q126" i="13"/>
  <c r="Q125" i="13" s="1"/>
  <c r="V126" i="13"/>
  <c r="V125" i="13" s="1"/>
  <c r="G129" i="13"/>
  <c r="I129" i="13"/>
  <c r="K129" i="13"/>
  <c r="M129" i="13"/>
  <c r="O129" i="13"/>
  <c r="Q129" i="13"/>
  <c r="V129" i="13"/>
  <c r="G132" i="13"/>
  <c r="I132" i="13"/>
  <c r="K132" i="13"/>
  <c r="M132" i="13"/>
  <c r="O132" i="13"/>
  <c r="Q132" i="13"/>
  <c r="V132" i="13"/>
  <c r="G135" i="13"/>
  <c r="I135" i="13"/>
  <c r="K135" i="13"/>
  <c r="M135" i="13"/>
  <c r="O135" i="13"/>
  <c r="Q135" i="13"/>
  <c r="V135" i="13"/>
  <c r="G139" i="13"/>
  <c r="G138" i="13" s="1"/>
  <c r="I139" i="13"/>
  <c r="I138" i="13" s="1"/>
  <c r="K139" i="13"/>
  <c r="K138" i="13" s="1"/>
  <c r="M139" i="13"/>
  <c r="M138" i="13" s="1"/>
  <c r="O139" i="13"/>
  <c r="O138" i="13" s="1"/>
  <c r="Q139" i="13"/>
  <c r="Q138" i="13" s="1"/>
  <c r="V139" i="13"/>
  <c r="V138" i="13" s="1"/>
  <c r="G141" i="13"/>
  <c r="G140" i="13" s="1"/>
  <c r="I141" i="13"/>
  <c r="I140" i="13" s="1"/>
  <c r="K141" i="13"/>
  <c r="K140" i="13" s="1"/>
  <c r="M141" i="13"/>
  <c r="O141" i="13"/>
  <c r="O140" i="13" s="1"/>
  <c r="Q141" i="13"/>
  <c r="Q140" i="13" s="1"/>
  <c r="V141" i="13"/>
  <c r="V140" i="13" s="1"/>
  <c r="G147" i="13"/>
  <c r="M147" i="13" s="1"/>
  <c r="I147" i="13"/>
  <c r="K147" i="13"/>
  <c r="O147" i="13"/>
  <c r="Q147" i="13"/>
  <c r="V147" i="13"/>
  <c r="G150" i="13"/>
  <c r="I150" i="13"/>
  <c r="K150" i="13"/>
  <c r="M150" i="13"/>
  <c r="O150" i="13"/>
  <c r="Q150" i="13"/>
  <c r="V150" i="13"/>
  <c r="G156" i="13"/>
  <c r="I156" i="13"/>
  <c r="K156" i="13"/>
  <c r="M156" i="13"/>
  <c r="O156" i="13"/>
  <c r="Q156" i="13"/>
  <c r="V156" i="13"/>
  <c r="G158" i="13"/>
  <c r="I158" i="13"/>
  <c r="K158" i="13"/>
  <c r="M158" i="13"/>
  <c r="O158" i="13"/>
  <c r="Q158" i="13"/>
  <c r="V158" i="13"/>
  <c r="G162" i="13"/>
  <c r="I162" i="13"/>
  <c r="K162" i="13"/>
  <c r="M162" i="13"/>
  <c r="O162" i="13"/>
  <c r="Q162" i="13"/>
  <c r="V162" i="13"/>
  <c r="G166" i="13"/>
  <c r="I166" i="13"/>
  <c r="K166" i="13"/>
  <c r="M166" i="13"/>
  <c r="O166" i="13"/>
  <c r="Q166" i="13"/>
  <c r="V166" i="13"/>
  <c r="G170" i="13"/>
  <c r="I170" i="13"/>
  <c r="K170" i="13"/>
  <c r="M170" i="13"/>
  <c r="O170" i="13"/>
  <c r="Q170" i="13"/>
  <c r="V170" i="13"/>
  <c r="AE174" i="13"/>
  <c r="F43" i="1" s="1"/>
  <c r="BA36" i="12"/>
  <c r="BA34" i="12"/>
  <c r="BA32" i="12"/>
  <c r="BA30" i="12"/>
  <c r="BA26" i="12"/>
  <c r="BA22" i="12"/>
  <c r="BA21" i="12"/>
  <c r="BA16" i="12"/>
  <c r="BA14" i="12"/>
  <c r="BA12" i="12"/>
  <c r="BA10" i="12"/>
  <c r="G9" i="12"/>
  <c r="G8" i="12" s="1"/>
  <c r="G52" i="12" s="1"/>
  <c r="I9" i="12"/>
  <c r="I8" i="12" s="1"/>
  <c r="K9" i="12"/>
  <c r="K8" i="12" s="1"/>
  <c r="O9" i="12"/>
  <c r="O8" i="12" s="1"/>
  <c r="Q9" i="12"/>
  <c r="Q8" i="12" s="1"/>
  <c r="V9" i="12"/>
  <c r="V8" i="12" s="1"/>
  <c r="G11" i="12"/>
  <c r="I11" i="12"/>
  <c r="K11" i="12"/>
  <c r="M11" i="12"/>
  <c r="O11" i="12"/>
  <c r="Q11" i="12"/>
  <c r="V11" i="12"/>
  <c r="G13" i="12"/>
  <c r="I13" i="12"/>
  <c r="K13" i="12"/>
  <c r="M13" i="12"/>
  <c r="O13" i="12"/>
  <c r="Q13" i="12"/>
  <c r="V13" i="12"/>
  <c r="G15" i="12"/>
  <c r="I15" i="12"/>
  <c r="K15" i="12"/>
  <c r="M15" i="12"/>
  <c r="O15" i="12"/>
  <c r="Q15" i="12"/>
  <c r="V15" i="12"/>
  <c r="G17" i="12"/>
  <c r="I17" i="12"/>
  <c r="K17" i="12"/>
  <c r="M17" i="12"/>
  <c r="O17" i="12"/>
  <c r="Q17" i="12"/>
  <c r="V17" i="12"/>
  <c r="G25" i="12"/>
  <c r="G24" i="12" s="1"/>
  <c r="I25" i="12"/>
  <c r="I24" i="12" s="1"/>
  <c r="K25" i="12"/>
  <c r="K24" i="12" s="1"/>
  <c r="M25" i="12"/>
  <c r="O25" i="12"/>
  <c r="Q25" i="12"/>
  <c r="V25" i="12"/>
  <c r="G28" i="12"/>
  <c r="I28" i="12"/>
  <c r="K28" i="12"/>
  <c r="M28" i="12"/>
  <c r="O28" i="12"/>
  <c r="Q28" i="12"/>
  <c r="V28" i="12"/>
  <c r="G31" i="12"/>
  <c r="I31" i="12"/>
  <c r="K31" i="12"/>
  <c r="M31" i="12"/>
  <c r="O31" i="12"/>
  <c r="Q31" i="12"/>
  <c r="V31" i="12"/>
  <c r="G33" i="12"/>
  <c r="I33" i="12"/>
  <c r="K33" i="12"/>
  <c r="M33" i="12"/>
  <c r="O33" i="12"/>
  <c r="Q33" i="12"/>
  <c r="V33" i="12"/>
  <c r="G35" i="12"/>
  <c r="I35" i="12"/>
  <c r="K35" i="12"/>
  <c r="M35" i="12"/>
  <c r="O35" i="12"/>
  <c r="O24" i="12" s="1"/>
  <c r="Q35" i="12"/>
  <c r="Q24" i="12" s="1"/>
  <c r="V35" i="12"/>
  <c r="V24" i="12" s="1"/>
  <c r="G38" i="12"/>
  <c r="M38" i="12" s="1"/>
  <c r="I38" i="12"/>
  <c r="K38" i="12"/>
  <c r="O38" i="12"/>
  <c r="Q38" i="12"/>
  <c r="V38" i="12"/>
  <c r="G45" i="12"/>
  <c r="I45" i="12"/>
  <c r="K45" i="12"/>
  <c r="M45" i="12"/>
  <c r="O45" i="12"/>
  <c r="Q45" i="12"/>
  <c r="V45" i="12"/>
  <c r="G48" i="12"/>
  <c r="I48" i="12"/>
  <c r="K48" i="12"/>
  <c r="M48" i="12"/>
  <c r="O48" i="12"/>
  <c r="Q48" i="12"/>
  <c r="V48" i="12"/>
  <c r="AE52" i="12"/>
  <c r="I20" i="1"/>
  <c r="I17" i="1"/>
  <c r="J28" i="1"/>
  <c r="J26" i="1"/>
  <c r="G38" i="1"/>
  <c r="F38" i="1"/>
  <c r="J23" i="1"/>
  <c r="J24" i="1"/>
  <c r="J25" i="1"/>
  <c r="J27" i="1"/>
  <c r="E24" i="1"/>
  <c r="E26" i="1"/>
  <c r="AF13" i="15" l="1"/>
  <c r="G45" i="1" s="1"/>
  <c r="H45" i="1" s="1"/>
  <c r="I45" i="1" s="1"/>
  <c r="AF174" i="13"/>
  <c r="G43" i="1" s="1"/>
  <c r="H43" i="1" s="1"/>
  <c r="I43" i="1" s="1"/>
  <c r="M9" i="12"/>
  <c r="M8" i="12" s="1"/>
  <c r="G13" i="15"/>
  <c r="M9" i="15"/>
  <c r="M8" i="15" s="1"/>
  <c r="F42" i="1"/>
  <c r="I60" i="1"/>
  <c r="I16" i="1" s="1"/>
  <c r="F39" i="1"/>
  <c r="F46" i="1" s="1"/>
  <c r="G23" i="1" s="1"/>
  <c r="AF246" i="14"/>
  <c r="G44" i="1" s="1"/>
  <c r="H44" i="1" s="1"/>
  <c r="I44" i="1" s="1"/>
  <c r="M9" i="13"/>
  <c r="M8" i="13" s="1"/>
  <c r="G174" i="13"/>
  <c r="F40" i="1"/>
  <c r="F41" i="1"/>
  <c r="AF52" i="12"/>
  <c r="I69" i="1"/>
  <c r="I19" i="1" s="1"/>
  <c r="I71" i="1"/>
  <c r="J70" i="1" s="1"/>
  <c r="M107" i="14"/>
  <c r="M212" i="14"/>
  <c r="M8" i="14"/>
  <c r="M224" i="14"/>
  <c r="M241" i="14"/>
  <c r="M140" i="13"/>
  <c r="G62" i="13"/>
  <c r="M24" i="12"/>
  <c r="I21" i="1" l="1"/>
  <c r="J69" i="1"/>
  <c r="J62" i="1"/>
  <c r="G42" i="1"/>
  <c r="H42" i="1" s="1"/>
  <c r="I42" i="1" s="1"/>
  <c r="J61" i="1"/>
  <c r="J67" i="1"/>
  <c r="J65" i="1"/>
  <c r="J64" i="1"/>
  <c r="J68" i="1"/>
  <c r="J60" i="1"/>
  <c r="G41" i="1"/>
  <c r="H41" i="1" s="1"/>
  <c r="I41" i="1" s="1"/>
  <c r="G40" i="1"/>
  <c r="H40" i="1" s="1"/>
  <c r="I40" i="1" s="1"/>
  <c r="G39" i="1"/>
  <c r="J66" i="1"/>
  <c r="J63" i="1"/>
  <c r="A23" i="1"/>
  <c r="J45" i="1"/>
  <c r="J44" i="1"/>
  <c r="J43" i="1"/>
  <c r="J42" i="1"/>
  <c r="J41" i="1"/>
  <c r="J40" i="1"/>
  <c r="J39" i="1"/>
  <c r="J46" i="1" s="1"/>
  <c r="J71" i="1" l="1"/>
  <c r="G46" i="1"/>
  <c r="H39" i="1"/>
  <c r="H46" i="1" s="1"/>
  <c r="G24" i="1"/>
  <c r="A24" i="1"/>
  <c r="I39" i="1" l="1"/>
  <c r="I46" i="1" s="1"/>
  <c r="G25" i="1"/>
  <c r="A25" i="1" s="1"/>
  <c r="G28" i="1"/>
  <c r="G26" i="1" l="1"/>
  <c r="A27" i="1" s="1"/>
  <c r="A26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Lubomír Konvičný</author>
  </authors>
  <commentList>
    <comment ref="S6" authorId="0" shapeId="0" xr:uid="{A97F7208-2285-440E-89DD-BFDEB96F05B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22E056E-A8AE-48B4-809D-0DCD2DFD56DB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Lubomír Konvičný</author>
  </authors>
  <commentList>
    <comment ref="S6" authorId="0" shapeId="0" xr:uid="{E0BD3510-B69F-4618-BBA6-190A5A50B45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708B0C4-3924-4D00-955C-DD81FADBC92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Lubomír Konvičný</author>
  </authors>
  <commentList>
    <comment ref="S6" authorId="0" shapeId="0" xr:uid="{AF5250B2-19F0-4A03-B45B-0E146A3282C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8EC6BEF-2153-426A-A26C-6DB33E03403B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Lubomír Konvičný</author>
  </authors>
  <commentList>
    <comment ref="S6" authorId="0" shapeId="0" xr:uid="{CD6BB569-B5F5-4FE6-AD37-A853B99677B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8FD669D-5B61-47EA-8629-0EE6907AD65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<sst xmlns="http://schemas.openxmlformats.org/spreadsheetml/2006/main" count="1956" uniqueCount="623">
  <si>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</si>
  <si>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</si>
  <si>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</si>
  <si>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</si>
  <si>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</si>
  <si>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</si>
  <si>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</si>
  <si>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</si>
  <si>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</si>
  <si>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</si>
  <si>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</si>
  <si>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</si>
  <si>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</si>
  <si>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</si>
  <si>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</si>
  <si>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</si>
  <si>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</si>
  <si>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</si>
  <si>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</si>
  <si>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</si>
  <si>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</si>
  <si>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</si>
  <si>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</si>
  <si>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</si>
  <si>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</si>
  <si>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</si>
  <si>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</si>
  <si>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</si>
  <si>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</si>
  <si>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</si>
  <si>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</si>
  <si>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</si>
  <si>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</si>
  <si>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</si>
  <si>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</si>
  <si>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</si>
  <si>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</si>
  <si>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</si>
  <si>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</si>
  <si>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</si>
  <si>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</si>
  <si>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</si>
  <si>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</si>
  <si>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2404</t>
  </si>
  <si>
    <t>Hygienické zařízení s přístupovou cestou</t>
  </si>
  <si>
    <t>Stavba</t>
  </si>
  <si>
    <t>001</t>
  </si>
  <si>
    <t>Vedlejší a ostatní náklady</t>
  </si>
  <si>
    <t>VN + ON (cena indiv)</t>
  </si>
  <si>
    <t>002</t>
  </si>
  <si>
    <t>Rozpočty stavby</t>
  </si>
  <si>
    <t>Zemní práce, zpevněné plochy - RTS I/2024</t>
  </si>
  <si>
    <t>Přípojka vodovodu, splaškové kanalizace, NN, dešťové kanalizace - RTS I/2024</t>
  </si>
  <si>
    <t>003</t>
  </si>
  <si>
    <t>Modulové automatické WC - cena dle výrobce</t>
  </si>
  <si>
    <t>Celkem za stavbu</t>
  </si>
  <si>
    <t>CZK</t>
  </si>
  <si>
    <t>#POPS</t>
  </si>
  <si>
    <t>Popis stavby: 2404 - Hygienické zařízení s přístupovou cestou</t>
  </si>
  <si>
    <t>#POPO</t>
  </si>
  <si>
    <t>Popis objektu: 001 - Vedlejší a ostatní náklady</t>
  </si>
  <si>
    <t>#POPR</t>
  </si>
  <si>
    <t>Popis rozpočtu: 001 - VN + ON (cena indiv)</t>
  </si>
  <si>
    <t>Popis objektu: 002 - Rozpočty stavby</t>
  </si>
  <si>
    <t>Popis rozpočtu: 001 - Zemní práce, zpevněné plochy - RTS I/2024</t>
  </si>
  <si>
    <t>Popis rozpočtu: 002 - Přípojka vodovodu, splaškové kanalizace, NN, dešťové kanalizace - RTS I/2024</t>
  </si>
  <si>
    <t>Popis rozpočtu: 003 - Modulové automatické WC - cena dle výrobce</t>
  </si>
  <si>
    <t>Rekapitulace dílů</t>
  </si>
  <si>
    <t>Typ dílu</t>
  </si>
  <si>
    <t>1</t>
  </si>
  <si>
    <t>Zemní práce</t>
  </si>
  <si>
    <t>2</t>
  </si>
  <si>
    <t>Základy a zvláštní zakládání</t>
  </si>
  <si>
    <t>38</t>
  </si>
  <si>
    <t>Kompletní konstrukce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</si>
  <si>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</si>
  <si>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</si>
  <si>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</si>
  <si>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</si>
  <si>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</si>
  <si>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</si>
  <si>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</si>
  <si>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</si>
  <si>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M21</t>
  </si>
  <si>
    <t>Elektromontáže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</si>
  <si>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</si>
  <si>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</si>
  <si>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</si>
  <si>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</si>
  <si>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</si>
  <si>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</si>
  <si>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</si>
  <si>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</si>
  <si>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</si>
  <si>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</si>
  <si>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</si>
  <si>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</si>
  <si>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</si>
  <si>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</si>
  <si>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</si>
  <si>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</si>
  <si>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</si>
  <si>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</si>
  <si>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</si>
  <si>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</si>
  <si>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</si>
  <si>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</si>
  <si>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</si>
  <si>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</si>
  <si>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</si>
  <si>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</si>
  <si>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</si>
  <si>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</si>
  <si>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</si>
  <si>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</si>
  <si>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</si>
  <si>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</si>
  <si>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</si>
  <si>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005121010R</t>
  </si>
  <si>
    <t>Vybudování zařízení staveniště</t>
  </si>
  <si>
    <t>Soubor</t>
  </si>
  <si>
    <t>RTS 24/ I</t>
  </si>
  <si>
    <t>Indiv</t>
  </si>
  <si>
    <t>VRN</t>
  </si>
  <si>
    <t>Běžná</t>
  </si>
  <si>
    <t>POL99_8</t>
  </si>
  <si>
    <t>- 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</si>
  <si>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POP</t>
  </si>
  <si>
    <t>005121020R</t>
  </si>
  <si>
    <t xml:space="preserve">Provoz zařízení staveniště </t>
  </si>
  <si>
    <t>- 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</si>
  <si>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</si>
  <si>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</si>
  <si>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- 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</si>
  <si>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02946OA0</t>
  </si>
  <si>
    <t>Fotodokumentace stavby</t>
  </si>
  <si>
    <t>soubor</t>
  </si>
  <si>
    <t>Agregovaná položka</t>
  </si>
  <si>
    <t>POL2_</t>
  </si>
  <si>
    <t>- dodavatel zajistí zpracování fotodokumentace průběhu prací na stavbě, kterou následně předá investorovi. Fotodokumentace bude dokladovat postup prací po jednotlivých dnech, nasazení stavebních mechanismů i provádění zkoušek. Snímky budou předány na CD ve složkách pojmenovaných dle jednotlivých dnů.</t>
  </si>
  <si>
    <t>VNP1</t>
  </si>
  <si>
    <t>Náklady vzniklé v souvislosti s realizací stavby</t>
  </si>
  <si>
    <t>Vlastní</t>
  </si>
  <si>
    <t>- náklady související s případným zásahem do silničních pozemků</t>
  </si>
  <si>
    <t>- průběžné čištění znečištěných komunikací stavbou</t>
  </si>
  <si>
    <t>- zajištění zpětného předání dotčených ploch jednotlivým majitelům a správcům</t>
  </si>
  <si>
    <t>- zajištění obslužného provozu - zásobování, svoz kom. odpadu, vjezd vozidel složek integrovaného záchranného systému</t>
  </si>
  <si>
    <t>- zajištění výkopů (zábradlí) a přístupů k objektům (lávky,  budou využity dle postupu výstavby vždy v dotčeném prostoru)</t>
  </si>
  <si>
    <t>- koordinace prací na stavbě a tvorba harmonogramu výstavby</t>
  </si>
  <si>
    <t>005211030R</t>
  </si>
  <si>
    <t>Dočasná dopravní opatření, vyznačení stavby</t>
  </si>
  <si>
    <t>- náklady na zabezpečení stavby proti vstupu třetích osob, vyznačení stavby po celou dobu trvání mobilním oplocením apod., rozmístění a přemísťování oplocení a jeho údržba v průběhu výstavby včetně následného odstranění po ukončení stavebních prací</t>
  </si>
  <si>
    <t>- náklady na dopravní opatření - v případě potřeby vyznačení stavby na pozemních komunikacích</t>
  </si>
  <si>
    <t>005111020R</t>
  </si>
  <si>
    <t>Vytyčení stavby</t>
  </si>
  <si>
    <t>- geodetické práce související s výstavbou</t>
  </si>
  <si>
    <t>- vyhotovení protokolu o vytyčení stavby se seznamem souřadnic vytyčených bodů a jejich polohopisnými (S-JTSK) a výškopisnými (Bpv) hodnotami.</t>
  </si>
  <si>
    <t>005111021R</t>
  </si>
  <si>
    <t>Vytyčení inženýrských sítí</t>
  </si>
  <si>
    <t>- zaměření a vytýčení stávajících inženýrských sítí v místě stavby z hlediska jejich ochrany při provádění stavby.</t>
  </si>
  <si>
    <t>005211020R</t>
  </si>
  <si>
    <t>Ochrana stávaj. inženýrských sítí na staveništi</t>
  </si>
  <si>
    <t>- 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t>
  </si>
  <si>
    <t>005241020R</t>
  </si>
  <si>
    <t xml:space="preserve">Geodetické zaměření skutečného provedení  </t>
  </si>
  <si>
    <t>- geodetické zaměření skutečného stavu jednotlivých objektů oprávněnou osobou (tiskopis v graf. formě 3x, v digitální formě 1x, všech objektů stavby)</t>
  </si>
  <si>
    <t>- doklady ke kolaudaci, revizní zprávy jsou-li vyžadovány</t>
  </si>
  <si>
    <t>00511 R</t>
  </si>
  <si>
    <t xml:space="preserve">Geodetické práce </t>
  </si>
  <si>
    <t>- vypracování geometrického plánu stavby</t>
  </si>
  <si>
    <t>- schválení návrhu vkladu do katastru nemovitostí příslušným katastrálním úřadem</t>
  </si>
  <si>
    <t>ONP1</t>
  </si>
  <si>
    <t>Statická zatěžovací zkouška</t>
  </si>
  <si>
    <t xml:space="preserve">ks    </t>
  </si>
  <si>
    <t>Práce</t>
  </si>
  <si>
    <t>POL1_</t>
  </si>
  <si>
    <t>- statická zatěžovací zkouška dle ČSN 736190 a ČSN 72 1006</t>
  </si>
  <si>
    <t>- provádění v rámci jednotlivých objektů stavby, celkový odhad, provádění dle potřeby stavby</t>
  </si>
  <si>
    <t>ONP2</t>
  </si>
  <si>
    <t>Rázová zatěžovací zkouška</t>
  </si>
  <si>
    <t xml:space="preserve"> -rázová zatěžovací zkouška dle ČSN 736192 a ČSN 72 1006</t>
  </si>
  <si>
    <t>SUM</t>
  </si>
  <si>
    <t>Poznámky uchazeče k zadání</t>
  </si>
  <si>
    <t>POPUZIV</t>
  </si>
  <si>
    <t>- přípravu podkladů, podání žádosti na katastrální úřad</t>
  </si>
  <si>
    <t>- polní práce spojené s vyhotovením geometrického plánu</t>
  </si>
  <si>
    <t>- výpočetní a grafické kancelářské práce</t>
  </si>
  <si>
    <t>- úřední ověření výsledného elaborátu</t>
  </si>
  <si>
    <t>END</t>
  </si>
  <si>
    <t>121100002RAA</t>
  </si>
  <si>
    <t>Sejmutí ornice a uložení na deponii zpětný přesun, rozprostření v tl. 20 cm</t>
  </si>
  <si>
    <t>m3</t>
  </si>
  <si>
    <t>- v plochách zeleně dotčených stavbou, sejmutí ornice v tl. 100 mm</t>
  </si>
  <si>
    <t>- mezideponie vzdálena do 1,0 km</t>
  </si>
  <si>
    <t>- ornice bude sejmuta, uskladněna na meziskládce a následně zpětně přesunuta a rozprostřena</t>
  </si>
  <si>
    <t>- přebytečbá ornice bude rozhrnuta na pozemcích investora pro zlepšení vegetačního pokryvu, či uložena dle jeho pokynů</t>
  </si>
  <si>
    <t>sejmutí ornice : ((18,75+10,80+20,50+3,0)*2,0+9,30*6,85+3,65*7,5+5,0*3,0)*0,1</t>
  </si>
  <si>
    <t>VV</t>
  </si>
  <si>
    <t>111201101R00</t>
  </si>
  <si>
    <t>Odstranění křovin i s kořeny na ploše do 1000 m2</t>
  </si>
  <si>
    <t>m2</t>
  </si>
  <si>
    <t>- odstranění křovin v kolizi z konstrukce stavby, vč. přemístění do 3,0 km dle pokynů stavebníka</t>
  </si>
  <si>
    <t>2,0*15,0</t>
  </si>
  <si>
    <t>182201101R00</t>
  </si>
  <si>
    <t>Svahování násypů / zářezů</t>
  </si>
  <si>
    <t>- úprava svahování okolo buňky WC</t>
  </si>
  <si>
    <t>9,30*2*1,0+6,75*2*1,0</t>
  </si>
  <si>
    <t>113108309R00</t>
  </si>
  <si>
    <t>Odstranění asfaltové vrstvy pl. do 50 m2, tl. 9 cm</t>
  </si>
  <si>
    <t>- odstranění asf. v prostoru provádění sítí</t>
  </si>
  <si>
    <t>(11,0+5,0)*2,0</t>
  </si>
  <si>
    <t>113106212R00</t>
  </si>
  <si>
    <t>Rozebrání dlažeb z velkých kostek v živici / betonu</t>
  </si>
  <si>
    <t>- rozebrání kostek dvojřádku - v prostoru provádění sítí</t>
  </si>
  <si>
    <t>(2,0*3+2,0*2)*0,25</t>
  </si>
  <si>
    <t>979071112R00</t>
  </si>
  <si>
    <t>Očištění vybour. kostek velkých s výplní MC/živicí</t>
  </si>
  <si>
    <t>- očištění vybouraných kostek pro další použití</t>
  </si>
  <si>
    <t>113106211R00</t>
  </si>
  <si>
    <t>Rozebrání dlažeb z velkých kostek v kam. těženém</t>
  </si>
  <si>
    <t>- rozebrání povrchu parkovací plochy v prostoru provádění sítí</t>
  </si>
  <si>
    <t>2,0*2,75</t>
  </si>
  <si>
    <t>979071111R00</t>
  </si>
  <si>
    <t>Očištění vybour. kostek velkých s výplní kam. těž.</t>
  </si>
  <si>
    <t>- očištění rozebraných kostek parkovacích stání</t>
  </si>
  <si>
    <t>113107530R00</t>
  </si>
  <si>
    <t>Odstranění podkladu pl. 50 m2,kam.drcené tl.30 cm</t>
  </si>
  <si>
    <t>- odstranění podkladu stávající komunikace v prostoru provádění sítí, tl. 0,30 m</t>
  </si>
  <si>
    <t>komunikace : (11,0+5,0)*2</t>
  </si>
  <si>
    <t>dvojřádek : 2,50</t>
  </si>
  <si>
    <t>parkovací plocha : 5,50</t>
  </si>
  <si>
    <t>122302201R00</t>
  </si>
  <si>
    <t>Odkopávky pro silnice v hor. 4 do 100 m3</t>
  </si>
  <si>
    <t>RTS 18/ II</t>
  </si>
  <si>
    <t>- odkopávky pro možnot provedení povrchu a podkladů chodníku</t>
  </si>
  <si>
    <t>35,50*(0,25-0,10)</t>
  </si>
  <si>
    <t>131301201R00</t>
  </si>
  <si>
    <t>Hloubení zapažených jam v hor.4 do 100 m3</t>
  </si>
  <si>
    <t>Hloubení jam, předpoklad výkopu v hor. 4, hloubení jámy pro revizní šachtu v technické místnosti buňky</t>
  </si>
  <si>
    <t>- výkop v prostoru zeleně = povrch - 0,10 m, 80% strojní výkop, 20% ruční</t>
  </si>
  <si>
    <t>1,50*1,50*1,0</t>
  </si>
  <si>
    <t>132301211R00</t>
  </si>
  <si>
    <t>Hloubení rýh š.do 200 cm hor.4 do 100 m3, STROJNĚ</t>
  </si>
  <si>
    <t>- výkop pro základové pasy pro uložení buňky WC, dle požadavků výrobce</t>
  </si>
  <si>
    <t>- v prostoru zeleně = povrch - 0,10 m</t>
  </si>
  <si>
    <t>- 80% strojní výkop, 20% ruční</t>
  </si>
  <si>
    <t>6,0*0,40*1,0*2+3,0*0,40*1,0*2</t>
  </si>
  <si>
    <t>569903311R00</t>
  </si>
  <si>
    <t>Zřízení zemních krajnic se zhutněním</t>
  </si>
  <si>
    <t>- hutněný zásyp okolo základových kosntrukcí</t>
  </si>
  <si>
    <t>0,5*0,5*(6,0+6,0+3,0+3,0)</t>
  </si>
  <si>
    <t>564551111R00</t>
  </si>
  <si>
    <t>Zřízení podsypu/podkladu ze sypaniny tl. 15 cm</t>
  </si>
  <si>
    <t>- podsyp pod buňku WC| tl. vrstvy 0,15 m, materiál ŠP</t>
  </si>
  <si>
    <t>6,0*3,0</t>
  </si>
  <si>
    <t>274313711R00</t>
  </si>
  <si>
    <t>Beton základových pasů prostý C 25/30</t>
  </si>
  <si>
    <t>- beton C25/30 pro možnost osazení buňky WC</t>
  </si>
  <si>
    <t>- včetně dodávky a uložení betonu a kamene.</t>
  </si>
  <si>
    <t>6,0*0,4*1,0*2+3,0*0,40*1,0*2</t>
  </si>
  <si>
    <t>182001111R00</t>
  </si>
  <si>
    <t>Plošná úprava terénu, nerovnosti do 10 cm v rovině</t>
  </si>
  <si>
    <t>- úprava povrchu terénu před prováděním stavebních úprav</t>
  </si>
  <si>
    <t>SKLADBA 2 : 11,0+5,50</t>
  </si>
  <si>
    <t>SKLADBA 3 : 2,75*2,0</t>
  </si>
  <si>
    <t>SKLADBA 1 : 35,50</t>
  </si>
  <si>
    <t>zeleň : 212,18</t>
  </si>
  <si>
    <t>181101102R00</t>
  </si>
  <si>
    <t>Úprava pláně v zářezech v hor. 1-4, se zhutněním</t>
  </si>
  <si>
    <t>- zhutnění zemní pláně, dle požadavků PD</t>
  </si>
  <si>
    <t>577132111R00</t>
  </si>
  <si>
    <t>Beton asfalt. ACO 11+ obrusný, š.nad 3 m, tl. 4 cm</t>
  </si>
  <si>
    <t>- obrusná vrstva ACO11+, tl. 40 mm</t>
  </si>
  <si>
    <t>- SKLADBA 2</t>
  </si>
  <si>
    <t>SKLADBA 1 : 11,0+5,50</t>
  </si>
  <si>
    <t>573231110R00</t>
  </si>
  <si>
    <t>Postřik živičný spojovací z emulze 0,3-0,5 kg/m2</t>
  </si>
  <si>
    <t>RTS 22/ I</t>
  </si>
  <si>
    <t>- postřik spojovací mezi ACO11 - ACP16</t>
  </si>
  <si>
    <t>565131111R00</t>
  </si>
  <si>
    <t>Podklad z obal kamen. ACP 16+, š. do 3 m, tl. 5 cm</t>
  </si>
  <si>
    <t>- podkaldní vrstva ACP 16+ tl. 50 mm</t>
  </si>
  <si>
    <t>573111111R00</t>
  </si>
  <si>
    <t>Postřik živičný infiltr.+ posyp, asfalt. 0,60kg/m2</t>
  </si>
  <si>
    <t>- postřik infiltrační pod ACP 16</t>
  </si>
  <si>
    <t>564841113RT2</t>
  </si>
  <si>
    <t>Podklad ze štěrkodrti po zhutnění tloušťky 14 cm štěrkodrť frakce 0-32 mm</t>
  </si>
  <si>
    <t>- podkladní vrstva ze ŠD tl. 140 mm</t>
  </si>
  <si>
    <t>564851112RT4</t>
  </si>
  <si>
    <t>Podklad ze štěrkodrti po zhutnění tloušťky 16 cm štěrkodrť frakce 0-63 mm</t>
  </si>
  <si>
    <t>- podkladní vrstva ze ŠD 0/63 tl. 160 mm</t>
  </si>
  <si>
    <t>16,50*1,25</t>
  </si>
  <si>
    <t>591111111R00</t>
  </si>
  <si>
    <t>Kladení dlažby velké kostky,lože z kamen.tl. 5 cm</t>
  </si>
  <si>
    <t>- dláždění rozebrané plochy podélných stání</t>
  </si>
  <si>
    <t>- SKLADBA 3</t>
  </si>
  <si>
    <t>2,75*2,0</t>
  </si>
  <si>
    <t>564861111RT2</t>
  </si>
  <si>
    <t>Podklad ze štěrkodrti po zhutnění tloušťky 20 cm štěrkodrť frakce 0-32 mm</t>
  </si>
  <si>
    <t>- podkladní vrstva parkovací plochy, ŠD frakce 0/63tl. 200 mm, vč. rozšíření pod obruby</t>
  </si>
  <si>
    <t>SKLADBA 3</t>
  </si>
  <si>
    <t>5,50*1,25</t>
  </si>
  <si>
    <t>592451124R</t>
  </si>
  <si>
    <t>Dlažba 20x10x6 cm přírodní skladba</t>
  </si>
  <si>
    <t>SPCM</t>
  </si>
  <si>
    <t>Specifikace</t>
  </si>
  <si>
    <t>POL3_</t>
  </si>
  <si>
    <t>- povrch z bet. zámkové dlažby tl. 60 mm, u nových materiálů ztratné 5%</t>
  </si>
  <si>
    <t>- SKLADBA 1</t>
  </si>
  <si>
    <t>Betonová zámková dlažba, šedá tl. 60 mm : 35,50*1,05</t>
  </si>
  <si>
    <t>596291111R00</t>
  </si>
  <si>
    <t>Řezání zámkové dlažby tl. 60 mm</t>
  </si>
  <si>
    <t>m</t>
  </si>
  <si>
    <t>- řezání zámkové - SKLADBA 1</t>
  </si>
  <si>
    <t>šedá : 35,5*0,1</t>
  </si>
  <si>
    <t>596215021R00</t>
  </si>
  <si>
    <t>Kladení zámkové dlažby tl. 6 cm do drtě tl. 4 cm</t>
  </si>
  <si>
    <t>- kladení povrchu ze zámkové dlažby - pochozí plochy</t>
  </si>
  <si>
    <t>SKLADBA 1</t>
  </si>
  <si>
    <t>Betonová zámková dlažba, šedá tl. 60 mm : 35,5</t>
  </si>
  <si>
    <t>564851111RT2</t>
  </si>
  <si>
    <t>Podklad ze štěrkodrti po zhutnění tloušťky 15 cm štěrkodrť frakce 0-32 mm</t>
  </si>
  <si>
    <t>- podkladní vrstva chodníku, tl. 150 mm, ŠD frakce 0/32, vč. rozšíření pod obruby</t>
  </si>
  <si>
    <t>Betonová zámková dlažba, šedá tl. 60 mm : 35,50*1,20</t>
  </si>
  <si>
    <t>919735112R00</t>
  </si>
  <si>
    <t>Řezání stávajícího živičného krytu tl. 5 - 10 cm</t>
  </si>
  <si>
    <t>- zařezání pracovních spár v asfaltovém povrchu komunikace</t>
  </si>
  <si>
    <t>2*11,0+2*5,50</t>
  </si>
  <si>
    <t>639571215R00</t>
  </si>
  <si>
    <t>Kačírek pro okapový chodník tl. 150 mm</t>
  </si>
  <si>
    <t>- kačírek podél budovy v tl. 0,150 mm</t>
  </si>
  <si>
    <t>(6,0+3,0+3,0)*1,0</t>
  </si>
  <si>
    <t>919726213R00</t>
  </si>
  <si>
    <t>Těsnění spár krytu zálivkou za tepla</t>
  </si>
  <si>
    <t>- zapravení pracovních spár asfaltovou zálivkou za tepla, vč. případného vyčištění a impregnace před zalitím</t>
  </si>
  <si>
    <t>2*11,0+2*5,5</t>
  </si>
  <si>
    <t>592174230R</t>
  </si>
  <si>
    <t>Obrubník chodníkový 1000/80/250 přírodní</t>
  </si>
  <si>
    <t>kus</t>
  </si>
  <si>
    <t>- obrubník 1000/250/80, 2% ztratné</t>
  </si>
  <si>
    <t>(43,50+2,0)*1,10</t>
  </si>
  <si>
    <t>917862111R00</t>
  </si>
  <si>
    <t>Osazení stojat. obrub.bet. s opěrou,lože z C 12/15</t>
  </si>
  <si>
    <t>- osazení betonových obrub</t>
  </si>
  <si>
    <t>chodníková obruba : 43,50+2,0</t>
  </si>
  <si>
    <t>916261111R00</t>
  </si>
  <si>
    <t>Osazení obruby z kostek drobných, s boční opěrou</t>
  </si>
  <si>
    <t>- zpětné provedení dvojřádků</t>
  </si>
  <si>
    <t>(2,0*3+2,0*2)*2</t>
  </si>
  <si>
    <t>998223011R00</t>
  </si>
  <si>
    <t>Přesun hmot, pozemní komunikace, kryt dlážděný</t>
  </si>
  <si>
    <t>t</t>
  </si>
  <si>
    <t>Přesun hmot</t>
  </si>
  <si>
    <t>POL7_</t>
  </si>
  <si>
    <t>167101101R00</t>
  </si>
  <si>
    <t>Nakládání výkopku z hor. 1-4 v množství do 100 m3</t>
  </si>
  <si>
    <t>RTS 23/ II</t>
  </si>
  <si>
    <t>- naložení sypaniny</t>
  </si>
  <si>
    <t>odkopávky : 5,325</t>
  </si>
  <si>
    <t>hloubení jam : 2,25</t>
  </si>
  <si>
    <t>hloubení rýh : 7,20</t>
  </si>
  <si>
    <t>zpětné využití : 4,50</t>
  </si>
  <si>
    <t>162201102R00</t>
  </si>
  <si>
    <t>Vodorovné přemístění výkopku z hor.1-4 do 50 m</t>
  </si>
  <si>
    <t>- přemístění výkopku na meziskládku pro další použití na stavbě a zpět</t>
  </si>
  <si>
    <t>162501102R00</t>
  </si>
  <si>
    <t>Vodorovné přemístění výkopku z hor.1-4 do 3000 m</t>
  </si>
  <si>
    <t>- přemístění výkopku do 3000 m, dle pokynů investora na skládku investora</t>
  </si>
  <si>
    <t>zpětné využití : 4,50*-1</t>
  </si>
  <si>
    <t>171201101R00</t>
  </si>
  <si>
    <t>Uložení sypaniny do násypů nezhutněných</t>
  </si>
  <si>
    <t>- uložení sypaniny do násypů nebo na skládku s rozprostřením sypaniny ve vrstvách a s hrubým urovnáním.</t>
  </si>
  <si>
    <t>979083111R00</t>
  </si>
  <si>
    <t>Vodorovné přemístění suti na skládku do 100 m</t>
  </si>
  <si>
    <t>- materiály s opětovným využitím na a z meziskládky</t>
  </si>
  <si>
    <t>kostky velké - parkování : 2,75*2,0*2,75*0,16*2</t>
  </si>
  <si>
    <t>kostky velké - dvojřádky : 2,0*(3+2)*0,16*2,75*2</t>
  </si>
  <si>
    <t>979083114R00</t>
  </si>
  <si>
    <t>Vodorovné přemístění suti na skládku do 3000 m</t>
  </si>
  <si>
    <t>- přemístění suti do 3000 m dle pokynů investora na skládku investora</t>
  </si>
  <si>
    <t>asfalt povrch tl. 0,09 m : 32,0*0,09*2,5</t>
  </si>
  <si>
    <t>podklad ploch : 40,0*0,30*2,2</t>
  </si>
  <si>
    <t>979093111R00</t>
  </si>
  <si>
    <t>Uložení suti na skládku bez zhutnění</t>
  </si>
  <si>
    <t>- uložení suti do určeného prostoru</t>
  </si>
  <si>
    <t>979087212R00</t>
  </si>
  <si>
    <t>Nakládání suti na dopravní prostředky - komunikace</t>
  </si>
  <si>
    <t>Hloubení jam, předpoklad výkopu v hor. 4</t>
  </si>
  <si>
    <t>- výkop v prostoru zeleně = povrch - 0,10 m, hloubka výkopu pro vodovod = 1,50 m, splaškovou kanalizaci = 1,20 m a NN = 1,0 m</t>
  </si>
  <si>
    <t>hloubení jám vodovod : 1,0*1,0*1,50*2*0,80</t>
  </si>
  <si>
    <t>hloubení jam splašková kanalizace : 1,0*1,0*1,20*2*0,80</t>
  </si>
  <si>
    <t>hloubení jam NN : 1,0*1,0*1,0*2*0,80</t>
  </si>
  <si>
    <t>hloubení vsakovacího objektu : 3,0*1,0*1,50*0,80</t>
  </si>
  <si>
    <t>- hloubka výkopu pro vodovod = 1,50 m, splaškovou kanalizaci = 1,20 m a NN = 1,0 m</t>
  </si>
  <si>
    <t>hloubení rýhy vodovod : (18,75*(1,50-0,10)+13,75*(1,50-0,40)+2,10*(1,50-0,25))*0,80</t>
  </si>
  <si>
    <t>hloubení rýhy splašková kanalizace : (10,80*(1,20-0,10)*0,80)</t>
  </si>
  <si>
    <t>hloubení rýhy DK : 3,0*(1,20-0,10)*0,80</t>
  </si>
  <si>
    <t>hloubení rýhy NN : (5,0*(1,0-0,40)+20,50*(1,0-0,10))*0,80</t>
  </si>
  <si>
    <t>139601103R00</t>
  </si>
  <si>
    <t>Ruční výkop jam, rýh a šachet v hornině tř. 4</t>
  </si>
  <si>
    <t>- výkop v prostoru napojení, hornina tř. 4, voleno 20% výkopu rýh a jam</t>
  </si>
  <si>
    <t>hloubení rýhy vodovod : (18,75*(1,50-0,10)+13,75*(1,50-0,40)+2,10*(1,50-0,25))*0,20</t>
  </si>
  <si>
    <t>hloubení rýhy splašková kanalizace : 10,80*(1,20-0,10)*0,20</t>
  </si>
  <si>
    <t>hloubení rýhy DK : 3,0*(1,20-0,10)*0,20</t>
  </si>
  <si>
    <t>hloubení rýhy NN : (5,0*(1,0-0,40)+20,50*(1,0-0,10))*0,20</t>
  </si>
  <si>
    <t>hloubení jám vodovod : 1,0*1,0*1,50*2*0,20</t>
  </si>
  <si>
    <t>hloubení jam splašková kanalizace : 1,0*1,0*1,20*2*0,20</t>
  </si>
  <si>
    <t>hloubení jam NN : 1,0*1,0*1,0*2*0,20</t>
  </si>
  <si>
    <t>hloubení vsakovacího objektu : 3,0*1,0*1,50*0,20</t>
  </si>
  <si>
    <t>130001101R00</t>
  </si>
  <si>
    <t>Příplatek za ztížené hloubení v blízkosti vedení</t>
  </si>
  <si>
    <t>- příplatek za hloubení rýhy v blízkosti ostatních IS</t>
  </si>
  <si>
    <t>122307119R00</t>
  </si>
  <si>
    <t>Příplatek za lepivost hornina 4</t>
  </si>
  <si>
    <t>- příplatek za lepivost horniny, výkop jam, rýh</t>
  </si>
  <si>
    <t>hloubení jam : 9,52</t>
  </si>
  <si>
    <t>hloubení rýh : 64,504</t>
  </si>
  <si>
    <t>RV : 18,506</t>
  </si>
  <si>
    <t>151101101R00</t>
  </si>
  <si>
    <t>Pažení a rozepření stěn rýh - příložné - hl.do 2 m</t>
  </si>
  <si>
    <t>Zajištění výkopu proti sesunutí, hloubka výkopu do 2,0 m</t>
  </si>
  <si>
    <t>- hloubka výkopu = do 1,50 m</t>
  </si>
  <si>
    <t>hloubení rýhy vodovod : (18,75+13,75+2,10)*2</t>
  </si>
  <si>
    <t>hloubení rýhy splašková kanalizace : 10,80*2</t>
  </si>
  <si>
    <t>hloubení rýhy DK : 3,0*2</t>
  </si>
  <si>
    <t>151101111R00</t>
  </si>
  <si>
    <t>Odstranění pažení stěn rýh - příložné - hl. do 2 m</t>
  </si>
  <si>
    <t>Odstranění pažení z výkopu hloubka výkopu do 2,0 m</t>
  </si>
  <si>
    <t>161101101R00</t>
  </si>
  <si>
    <t>Svislé přemístění výkopku z hor.1-4 do 2,5 m</t>
  </si>
  <si>
    <t>Svislé přemístění výkopu z jam / rýh</t>
  </si>
  <si>
    <t>175101101RT2</t>
  </si>
  <si>
    <t>Obsyp potrubí bez prohození sypaniny s dodáním štěrkopísku frakce 0 - 22 mm</t>
  </si>
  <si>
    <t>- obsyp kabelu NN, výška 250 mm dle přílohy</t>
  </si>
  <si>
    <t>hloubení rýhy NN : (5,0+20,50*0,25)</t>
  </si>
  <si>
    <t>hloubení jam NN : 1,0*1,0*0,25</t>
  </si>
  <si>
    <t>564531111R00</t>
  </si>
  <si>
    <t>Zřízení podsypu/podkladu ze sypaniny tl. 10 cm</t>
  </si>
  <si>
    <t>- podsyp pro uložení kabelů NN a chráničky d63</t>
  </si>
  <si>
    <t>hloubení rýhy NN : (5,0+20,50)*1,0</t>
  </si>
  <si>
    <t>hloubení jam NN : 1,0*1,0*2</t>
  </si>
  <si>
    <t>- podsyp pro uložení potrubí vodovodu a kanalizace tl. vrstvy 0,15 m, materiál ŠP</t>
  </si>
  <si>
    <t>hloubení rýhy vodovod : (18,75+13,75+2,10)*1,0</t>
  </si>
  <si>
    <t>hloubení rýhy splašková kanalizace : 10,80*1,0</t>
  </si>
  <si>
    <t>hloubení rýhy DK : 3,0*1,0</t>
  </si>
  <si>
    <t>hloubení jám vodovod : 1,0*1,0*2</t>
  </si>
  <si>
    <t>hloubení jam splašková kanalizace : 1,0*1,0*2</t>
  </si>
  <si>
    <t>- obsyp vodovodního potrubí PEd32, kanalizačního potrubí PVC DN160, materál ŠP, vždy 300 mm nad horní líc potrubí</t>
  </si>
  <si>
    <t>hloubení rýhy vodovod : (18,75+13,75+2,10)*(0,032+0,30)*1,0</t>
  </si>
  <si>
    <t>hloubení rýhy splašková kanalizace : 10,80*(0,16+0,30)*1,0</t>
  </si>
  <si>
    <t>hloubení rýhy DK : 3,0*(0,16+0,30)*1,0</t>
  </si>
  <si>
    <t>hloubení jám vodovod : 1,0*1,0*2*(0,032+0,30)</t>
  </si>
  <si>
    <t>hloubení jam splašková kanalizace : 1,0*1,0*2*(0,16+0,30)</t>
  </si>
  <si>
    <t>174100010RA0</t>
  </si>
  <si>
    <t>Zásyp jam, rýh a šachet sypaninou</t>
  </si>
  <si>
    <t>včetně vodorovného přemístění do 50 m.</t>
  </si>
  <si>
    <t>Zásyp rýhy v zelení - vyzískaným výkopkem po úroveň pokládky ornice, v chodníku a komunikaci ŠD 0-63 po výšku provádění podkladních vrstev</t>
  </si>
  <si>
    <t>- vzdálenost dno - nová niveleta</t>
  </si>
  <si>
    <t>ŠD - hloubení rýhy vodovod : 13,75*(1,50-0,40-0,15-0,30-0,032)+2,10*(1,50-0,25-0,15-0,30-0,032)</t>
  </si>
  <si>
    <t>ŠD - hloubení rýhy NN : 5,0*(1,0-0,40-0,10-0,25)</t>
  </si>
  <si>
    <t>ZEM - hloubení rýhy vodovod : 18,75*(1,50-0,10-0,15-0,30-0,032)</t>
  </si>
  <si>
    <t>ZEM - hloubení rýhy splašková kanalizace : 10,80*(1,20-0,10-0,15-0,30-0,16)</t>
  </si>
  <si>
    <t>ZEM - hloubení rýhy DK : 3,0*(1,20-0,10-0,15-0,30-0,16)</t>
  </si>
  <si>
    <t>ZEM - hloubení rýhy NN : 20,50*(1,0-0,10-0,1-0,25)</t>
  </si>
  <si>
    <t>ZEM - hloubení jám vodovod : 1,0*1,0*(1,50-0,10-0,15-0,30-0,032)</t>
  </si>
  <si>
    <t>ZEM - hloubení jam splašková kanalizace : 1,0*1,0*(1,20-0,10-0,15-0,30-0,16)</t>
  </si>
  <si>
    <t>ZEM - hloubení jam NN : 1,0*1,0*(1,0-0,10-0,1-0,25)</t>
  </si>
  <si>
    <t>DK - hloubení vsakovacího objektu : 3,0*1,0*(1,50-0,50)</t>
  </si>
  <si>
    <t>ZEM - hloubení vsakovacího objektu : 3,0*1,0*(1,50-1,0)</t>
  </si>
  <si>
    <t>58344197R</t>
  </si>
  <si>
    <t>Štěrkodrtě frakce 0-63 A</t>
  </si>
  <si>
    <t>RTS 23/ I</t>
  </si>
  <si>
    <t>- materiál zásypu rýhy v prostoru komunikací a chodníků po výšky provadění podkladních vrstev, ŠD 0/63</t>
  </si>
  <si>
    <t>ŠD - hloubení rýhy vodovod : (13,75*(1,50-0,40-0,15-0,30-0,032)+2,10*(1,50-0,25-0,15-0,30-0,032))*2,20</t>
  </si>
  <si>
    <t>ŠD - hloubení rýhy NN : 5,0*(1,0-0,40-0,10-0,25)*2,20</t>
  </si>
  <si>
    <t>583327631R</t>
  </si>
  <si>
    <t>Kamenivo těžené 32/63</t>
  </si>
  <si>
    <t>materiál vsakovacího objektu</t>
  </si>
  <si>
    <t>DK - hloubení vsakovacího objektu : 3,0*1,0*(1,50-0,50)*2,20</t>
  </si>
  <si>
    <t>69365042R</t>
  </si>
  <si>
    <t>Geotextilie netkaná 300 g, 2 x 50 m</t>
  </si>
  <si>
    <t>- separační geotextilie vsakovacího objektu, přesahy + 20%</t>
  </si>
  <si>
    <t>3,0*1,0*4*1,20+1,0*1,0*2*1,2</t>
  </si>
  <si>
    <t>289971212R00</t>
  </si>
  <si>
    <t>Zřízení vrstvy z geotextilie sklon do 1:5 š.do 6 m</t>
  </si>
  <si>
    <t>- provedení separační geotextilie v rámci vsakovacího prvku</t>
  </si>
  <si>
    <t>3,0*1,0*4+1,0*1,0*2</t>
  </si>
  <si>
    <t>871161121R00</t>
  </si>
  <si>
    <t>Montáž trubek polyetylenových ve výkopu d 32 mm</t>
  </si>
  <si>
    <t>- přípojka vodovodu d32</t>
  </si>
  <si>
    <t>286136743R</t>
  </si>
  <si>
    <t>Trubka vodovodní PE 100 RC, rozměr 32 x 3,0 mm, SDR 11</t>
  </si>
  <si>
    <t>34,60*1,20</t>
  </si>
  <si>
    <t>28613036.MR</t>
  </si>
  <si>
    <t>Koleno 45° d 32 mm PE 100</t>
  </si>
  <si>
    <t>4</t>
  </si>
  <si>
    <t>28613102.MR</t>
  </si>
  <si>
    <t>Elektrospojka d 32 mm SDR 11 PE 100</t>
  </si>
  <si>
    <t>(4+1)*2</t>
  </si>
  <si>
    <t>42227612R</t>
  </si>
  <si>
    <t>Šoupátko přípojkové přímé, DN 32, 1 1/2"</t>
  </si>
  <si>
    <t>42293140R</t>
  </si>
  <si>
    <t>Souprava zemní teleskopická, pro domovní přípojky, krycí hloubka 1,3 - 1,8 m</t>
  </si>
  <si>
    <t>891181111R00</t>
  </si>
  <si>
    <t>Montáž vodovodních šoupátek ve výkopu DN 40</t>
  </si>
  <si>
    <t>28654363R</t>
  </si>
  <si>
    <t>Příruba volná k lemovému nákružku d 40/DN 32mm</t>
  </si>
  <si>
    <t>286503212R</t>
  </si>
  <si>
    <t>Nákružek lemový, d 32 mm</t>
  </si>
  <si>
    <t>899401111R00</t>
  </si>
  <si>
    <t>Osazení poklopů litinových ventilových</t>
  </si>
  <si>
    <t>42200750R</t>
  </si>
  <si>
    <t>Poklop uliční šoupátkový - voda</t>
  </si>
  <si>
    <t>- s předlitým nápisem "VODA", asf. nátěr vně i uvnitř</t>
  </si>
  <si>
    <t>42291515R</t>
  </si>
  <si>
    <t>Deska podkladová pod poklopy</t>
  </si>
  <si>
    <t>- materiál beton, pod poklopy šoupat domovních přípojek</t>
  </si>
  <si>
    <t>733172914R00</t>
  </si>
  <si>
    <t>Propojení plastového potrubí D 32mm</t>
  </si>
  <si>
    <t>- napojení na areálový rozvod vody v prostoru stávající budovy</t>
  </si>
  <si>
    <t>- napojení na rozvod v prostoru buňky WC</t>
  </si>
  <si>
    <t>80000</t>
  </si>
  <si>
    <t>Vytyčovací vodič 10 mm2 zelenožlutý</t>
  </si>
  <si>
    <t>R-položka</t>
  </si>
  <si>
    <t>POL12_0</t>
  </si>
  <si>
    <t>- materiál měď zelenožlutý 10,0 mm2 - drát</t>
  </si>
  <si>
    <t>28314148R</t>
  </si>
  <si>
    <t>Fólie výstražná pro vodu š. 300 mm bílá</t>
  </si>
  <si>
    <t>- v souladu s ČSN 73 6003. Označování úložných zařízení výstražnými fóliemi.</t>
  </si>
  <si>
    <t>722290234R00</t>
  </si>
  <si>
    <t>Proplach a dezinfekce vodovodního potrubí do DN 80 mm</t>
  </si>
  <si>
    <t>- Včetně dodání desinfekčního prostředku.</t>
  </si>
  <si>
    <t>722280108R00</t>
  </si>
  <si>
    <t>Tlaková zkouška vodovodního potrubí DN 50 mm</t>
  </si>
  <si>
    <t>- přípojka vodovodu</t>
  </si>
  <si>
    <t>- d32Včetně dodávky vody, uzavření a zabezpečení konců potrubí.</t>
  </si>
  <si>
    <t>55118003R</t>
  </si>
  <si>
    <t>Souprava vodoměrná 1"-3/4" se šroubením, kohouty, fitrem a zpětnou klapkou</t>
  </si>
  <si>
    <t>- vodoměrná sestava pro vodoměrné šachty, dle výkresu</t>
  </si>
  <si>
    <t>28611260.AR</t>
  </si>
  <si>
    <t>Trubka kanalizační SN 10 PVC 160x4,7x1000</t>
  </si>
  <si>
    <t>-  přípojka splaškové a dešťové kanalizace</t>
  </si>
  <si>
    <t>SK : 1</t>
  </si>
  <si>
    <t>DK : 1</t>
  </si>
  <si>
    <t>28611261.AR</t>
  </si>
  <si>
    <t>Trubka kanalizační SN 10 PVC 160x4,7x3000</t>
  </si>
  <si>
    <t>28611262.AR</t>
  </si>
  <si>
    <t>Trubka kanalizační SN 10 PVC 160x4,7x5000</t>
  </si>
  <si>
    <t>DK : 0</t>
  </si>
  <si>
    <t>SK : 2</t>
  </si>
  <si>
    <t>286572273R</t>
  </si>
  <si>
    <t>Odbočka sedlová PE-HD DN 150 pro napojení na DN 250-800</t>
  </si>
  <si>
    <t>-  přípojka splaškové kanalizace</t>
  </si>
  <si>
    <t>- sedlová odbočka pro napojení potrubí DN160 na potrubí stoky DN300</t>
  </si>
  <si>
    <t>28651662.AR</t>
  </si>
  <si>
    <t>Koleno kanalizační KGB 160/ 45° PVC</t>
  </si>
  <si>
    <t>- přípojka splaškové a dešťové kanalizace</t>
  </si>
  <si>
    <t>- koleno 45° pro napojení přípojek DN160, bude fakturovano dle skutečné potřeby použití</t>
  </si>
  <si>
    <t>SK : 2+2</t>
  </si>
  <si>
    <t>DK : 2</t>
  </si>
  <si>
    <t>831263195R00</t>
  </si>
  <si>
    <t>Příplatek za zřízení kanal. přípojky DN 100 - 300</t>
  </si>
  <si>
    <t>- zřízení přípojky a připojení na stoku</t>
  </si>
  <si>
    <t>SK - napojení na stoku a do bunky WC : 1+1</t>
  </si>
  <si>
    <t>DK - napojení na bunku WC : 1</t>
  </si>
  <si>
    <t>877353121R00</t>
  </si>
  <si>
    <t>Montáž tvarovek odboč. plast. gum. kroužek DN 150</t>
  </si>
  <si>
    <t>- montáž kolena</t>
  </si>
  <si>
    <t>871313121R00</t>
  </si>
  <si>
    <t>Montáž trub z plastu, gumový kroužek, DN 150</t>
  </si>
  <si>
    <t>- montáž potrubí přípojek</t>
  </si>
  <si>
    <t>DK : 3,0</t>
  </si>
  <si>
    <t>SK : 10,8</t>
  </si>
  <si>
    <t>899631OA0</t>
  </si>
  <si>
    <t>Tlakové zkoušky potrubí DN do 150 mm</t>
  </si>
  <si>
    <t xml:space="preserve">m     </t>
  </si>
  <si>
    <t>- tlaková zkouška potrubí přípojek</t>
  </si>
  <si>
    <t>SK : 10,80</t>
  </si>
  <si>
    <t>283141494R</t>
  </si>
  <si>
    <t>Fólie výstražná pro kanal. š. 300 mm šedá</t>
  </si>
  <si>
    <t>- výstražná fólie nad přípojkami</t>
  </si>
  <si>
    <t>892583111R00</t>
  </si>
  <si>
    <t>Zabezpečení konců kanal. potrubí DN do 300, vodou</t>
  </si>
  <si>
    <t>úsek</t>
  </si>
  <si>
    <t>- zabezpečení konců kanalizačního potrubí</t>
  </si>
  <si>
    <t>3457114702R</t>
  </si>
  <si>
    <t>- přípojka NN</t>
  </si>
  <si>
    <t>- chránička pro kabel NN DN63, vč. rezervy 10%</t>
  </si>
  <si>
    <t>25,5*1,1</t>
  </si>
  <si>
    <t>871211121R00</t>
  </si>
  <si>
    <t>Montáž trubek polyetylenových ve výkopu d 63 mm</t>
  </si>
  <si>
    <t>- montáž chráničky d63</t>
  </si>
  <si>
    <t>210100030RA0</t>
  </si>
  <si>
    <t>Přípojka elektro pro objekty</t>
  </si>
  <si>
    <t>- provedení přípojky z el. pilířku do buňky WC a napojení na elektroměr a rozvod buňky WC</t>
  </si>
  <si>
    <t>- v položce je komplet provedení přípojky, podružný maetriál, propojovací práce, kabeláž + chráničky + zemní práce jsou oceněny samostatně</t>
  </si>
  <si>
    <t>210810333R00</t>
  </si>
  <si>
    <t>Kabel silový CYKY J 4 x 10 mm2 ulož. do chráničky</t>
  </si>
  <si>
    <t>- kabel CYKY 4x10</t>
  </si>
  <si>
    <t>25,5+2,0*2</t>
  </si>
  <si>
    <t>Fólie výstražná pro NN š. 300 mm oranžová</t>
  </si>
  <si>
    <t>- výstražná fólie vč. jejího osazení</t>
  </si>
  <si>
    <t>výkop jam : 9,52</t>
  </si>
  <si>
    <t>výkop rýh : 64,504</t>
  </si>
  <si>
    <t>ruční výkop : 10,506</t>
  </si>
  <si>
    <t>zpětný zásyp : 17,2125+5,292+1,47+11,275+0,918+0,49+0,55+1,50</t>
  </si>
  <si>
    <t>zpětný zásyp : (17,2125+5,292+1,47+11,275+0,918+0,49+0,55+1,50)*-1</t>
  </si>
  <si>
    <t>998289011R00</t>
  </si>
  <si>
    <t>Přesun hmot pro kabelovody jakéhokoliv rozsahu</t>
  </si>
  <si>
    <t>998276101R00</t>
  </si>
  <si>
    <t>Přesun hmot, trubní vedení plastová, otevř. výkop</t>
  </si>
  <si>
    <t>na vzdálenost 15 m od hrany výkopu nebo od okraje šachty</t>
  </si>
  <si>
    <t>- výkop rýh pro uložení sítí</t>
  </si>
  <si>
    <t>- v prostoru zeleně = povrch - 0,10 m, v prostoru komunikace a dlažby parkování povrch - 0,40 m, v prostoru chodníku = povrch - 0,25 m</t>
  </si>
  <si>
    <t>701001001</t>
  </si>
  <si>
    <t>- komplet dodávka objektu - modulového automatického WC o velikosti 6160 x 3160 mm dle PD, hlavně dle přílohy 03 - technické podklady.</t>
  </si>
  <si>
    <t>- vč. osazení objektu, napojení na media, všech vnitřní konstrukcí a vybavení, vč. vybavení technické místnosti, revizní šachty atd.</t>
  </si>
  <si>
    <t>Modulové automatické WC o velikosti 6160 x 3160 mm</t>
  </si>
  <si>
    <t>Trubka kabelová chránička</t>
  </si>
  <si>
    <t>Město Rýmařov</t>
  </si>
  <si>
    <t>náměstí Míru 230/1</t>
  </si>
  <si>
    <t>Rýmařov</t>
  </si>
  <si>
    <t>CZ00296317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</si>
</sst>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4" fontId="16" fillId="4" borderId="0" xfId="0" applyNumberFormat="1" applyFont="1" applyFill="1" applyAlignment="1" applyProtection="1">
      <alignment vertical="top" shrinkToFit="1"/>
      <protection locked="0"/>
    </xf>
    <xf numFmtId="165" fontId="8" fillId="3" borderId="0" xfId="0" applyNumberFormat="1" applyFont="1" applyFill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8" fillId="0" borderId="0" xfId="0" applyFont="1" applyAlignment="1">
      <alignment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9" fillId="0" borderId="0" xfId="0" applyNumberFormat="1" applyFont="1" applyAlignment="1">
      <alignment horizontal="center" vertical="top" wrapText="1" shrinkToFit="1"/>
    </xf>
    <xf numFmtId="165" fontId="19" fillId="0" borderId="0" xfId="0" applyNumberFormat="1" applyFont="1" applyAlignment="1">
      <alignment vertical="top" wrapText="1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165" fontId="19" fillId="0" borderId="0" xfId="0" quotePrefix="1" applyNumberFormat="1" applyFont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89" t="s">
        <v>41</v>
      </c>
      <c r="B2" s="189"/>
      <c r="C2" s="189"/>
      <c r="D2" s="189"/>
      <c r="E2" s="189"/>
      <c r="F2" s="189"/>
      <c r="G2" s="189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4"/>
  <sheetViews>
    <sheetView showGridLines="0" tabSelected="1" topLeftCell="B1" zoomScaleNormal="100" zoomScaleSheetLayoutView="75" workbookViewId="0">
      <selection activeCell="N40" sqref="N40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6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24" t="s">
        <v>4</v>
      </c>
      <c r="C1" s="225"/>
      <c r="D1" s="225"/>
      <c r="E1" s="225"/>
      <c r="F1" s="225"/>
      <c r="G1" s="225"/>
      <c r="H1" s="225"/>
      <c r="I1" s="225"/>
      <c r="J1" s="226"/>
    </row>
    <row r="2" spans="1:15" ht="36" customHeight="1" x14ac:dyDescent="0.2">
      <c r="A2" s="2"/>
      <c r="B2" s="76" t="s">
        <v>24</v>
      </c>
      <c r="C2" s="77"/>
      <c r="D2" s="78" t="s">
        <v>43</v>
      </c>
      <c r="E2" s="230" t="s">
        <v>44</v>
      </c>
      <c r="F2" s="231"/>
      <c r="G2" s="231"/>
      <c r="H2" s="231"/>
      <c r="I2" s="231"/>
      <c r="J2" s="232"/>
      <c r="O2" s="1"/>
    </row>
    <row r="3" spans="1:15" ht="27" hidden="1" customHeight="1" x14ac:dyDescent="0.2">
      <c r="A3" s="2"/>
      <c r="B3" s="79"/>
      <c r="C3" s="77"/>
      <c r="D3" s="80"/>
      <c r="E3" s="233"/>
      <c r="F3" s="234"/>
      <c r="G3" s="234"/>
      <c r="H3" s="234"/>
      <c r="I3" s="234"/>
      <c r="J3" s="235"/>
    </row>
    <row r="4" spans="1:15" ht="23.25" customHeight="1" x14ac:dyDescent="0.2">
      <c r="A4" s="2"/>
      <c r="B4" s="81"/>
      <c r="C4" s="82"/>
      <c r="D4" s="83"/>
      <c r="E4" s="214"/>
      <c r="F4" s="214"/>
      <c r="G4" s="214"/>
      <c r="H4" s="214"/>
      <c r="I4" s="214"/>
      <c r="J4" s="215"/>
    </row>
    <row r="5" spans="1:15" ht="24" customHeight="1" x14ac:dyDescent="0.2">
      <c r="A5" s="2"/>
      <c r="B5" s="31" t="s">
        <v>23</v>
      </c>
      <c r="D5" s="218" t="s">
        <v>619</v>
      </c>
      <c r="E5" s="219"/>
      <c r="F5" s="219"/>
      <c r="G5" s="219"/>
      <c r="H5" s="18" t="s">
        <v>42</v>
      </c>
      <c r="I5" s="22">
        <v>296317</v>
      </c>
      <c r="J5" s="8"/>
    </row>
    <row r="6" spans="1:15" ht="15.75" customHeight="1" x14ac:dyDescent="0.2">
      <c r="A6" s="2"/>
      <c r="B6" s="28"/>
      <c r="C6" s="55"/>
      <c r="D6" s="220" t="s">
        <v>620</v>
      </c>
      <c r="E6" s="221"/>
      <c r="F6" s="221"/>
      <c r="G6" s="221"/>
      <c r="H6" s="18" t="s">
        <v>36</v>
      </c>
      <c r="I6" s="22" t="s">
        <v>622</v>
      </c>
      <c r="J6" s="8"/>
    </row>
    <row r="7" spans="1:15" ht="15.75" customHeight="1" x14ac:dyDescent="0.2">
      <c r="A7" s="2"/>
      <c r="B7" s="29"/>
      <c r="C7" s="56"/>
      <c r="D7" s="53">
        <v>79501</v>
      </c>
      <c r="E7" s="222" t="s">
        <v>621</v>
      </c>
      <c r="F7" s="223"/>
      <c r="G7" s="223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37"/>
      <c r="E11" s="237"/>
      <c r="F11" s="237"/>
      <c r="G11" s="237"/>
      <c r="H11" s="18" t="s">
        <v>42</v>
      </c>
      <c r="I11" s="84"/>
      <c r="J11" s="8"/>
    </row>
    <row r="12" spans="1:15" ht="15.75" customHeight="1" x14ac:dyDescent="0.2">
      <c r="A12" s="2"/>
      <c r="B12" s="28"/>
      <c r="C12" s="55"/>
      <c r="D12" s="213"/>
      <c r="E12" s="213"/>
      <c r="F12" s="213"/>
      <c r="G12" s="213"/>
      <c r="H12" s="18" t="s">
        <v>36</v>
      </c>
      <c r="I12" s="84"/>
      <c r="J12" s="8"/>
    </row>
    <row r="13" spans="1:15" ht="15.75" customHeight="1" x14ac:dyDescent="0.2">
      <c r="A13" s="2"/>
      <c r="B13" s="29"/>
      <c r="C13" s="56"/>
      <c r="D13" s="85"/>
      <c r="E13" s="216"/>
      <c r="F13" s="217"/>
      <c r="G13" s="217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36"/>
      <c r="F15" s="236"/>
      <c r="G15" s="238"/>
      <c r="H15" s="238"/>
      <c r="I15" s="238" t="s">
        <v>31</v>
      </c>
      <c r="J15" s="239"/>
    </row>
    <row r="16" spans="1:15" ht="23.25" customHeight="1" x14ac:dyDescent="0.2">
      <c r="A16" s="138" t="s">
        <v>26</v>
      </c>
      <c r="B16" s="38" t="s">
        <v>26</v>
      </c>
      <c r="C16" s="62"/>
      <c r="D16" s="63"/>
      <c r="E16" s="202"/>
      <c r="F16" s="203"/>
      <c r="G16" s="202"/>
      <c r="H16" s="203"/>
      <c r="I16" s="202">
        <f>SUMIF(F60:F70,A16,I60:I70)+SUMIF(F60:F70,"PSU",I60:I70)</f>
        <v>0</v>
      </c>
      <c r="J16" s="204"/>
    </row>
    <row r="17" spans="1:10" ht="23.25" customHeight="1" x14ac:dyDescent="0.2">
      <c r="A17" s="138" t="s">
        <v>27</v>
      </c>
      <c r="B17" s="38" t="s">
        <v>27</v>
      </c>
      <c r="C17" s="62"/>
      <c r="D17" s="63"/>
      <c r="E17" s="202"/>
      <c r="F17" s="203"/>
      <c r="G17" s="202"/>
      <c r="H17" s="203"/>
      <c r="I17" s="202">
        <f>SUMIF(F60:F70,A17,I60:I70)</f>
        <v>0</v>
      </c>
      <c r="J17" s="204"/>
    </row>
    <row r="18" spans="1:10" ht="23.25" customHeight="1" x14ac:dyDescent="0.2">
      <c r="A18" s="138" t="s">
        <v>28</v>
      </c>
      <c r="B18" s="38" t="s">
        <v>28</v>
      </c>
      <c r="C18" s="62"/>
      <c r="D18" s="63"/>
      <c r="E18" s="202"/>
      <c r="F18" s="203"/>
      <c r="G18" s="202"/>
      <c r="H18" s="203"/>
      <c r="I18" s="202">
        <f>SUMIF(F60:F70,A18,I60:I70)</f>
        <v>0</v>
      </c>
      <c r="J18" s="204"/>
    </row>
    <row r="19" spans="1:10" ht="23.25" customHeight="1" x14ac:dyDescent="0.2">
      <c r="A19" s="138" t="s">
        <v>88</v>
      </c>
      <c r="B19" s="38" t="s">
        <v>29</v>
      </c>
      <c r="C19" s="62"/>
      <c r="D19" s="63"/>
      <c r="E19" s="202"/>
      <c r="F19" s="203"/>
      <c r="G19" s="202"/>
      <c r="H19" s="203"/>
      <c r="I19" s="202">
        <f>SUMIF(F60:F70,A19,I60:I70)</f>
        <v>0</v>
      </c>
      <c r="J19" s="204"/>
    </row>
    <row r="20" spans="1:10" ht="23.25" customHeight="1" x14ac:dyDescent="0.2">
      <c r="A20" s="138" t="s">
        <v>89</v>
      </c>
      <c r="B20" s="38" t="s">
        <v>30</v>
      </c>
      <c r="C20" s="62"/>
      <c r="D20" s="63"/>
      <c r="E20" s="202"/>
      <c r="F20" s="203"/>
      <c r="G20" s="202"/>
      <c r="H20" s="203"/>
      <c r="I20" s="202">
        <f>SUMIF(F60:F70,A20,I60:I70)</f>
        <v>0</v>
      </c>
      <c r="J20" s="204"/>
    </row>
    <row r="21" spans="1:10" ht="23.25" customHeight="1" x14ac:dyDescent="0.2">
      <c r="A21" s="2"/>
      <c r="B21" s="48" t="s">
        <v>31</v>
      </c>
      <c r="C21" s="64"/>
      <c r="D21" s="65"/>
      <c r="E21" s="205"/>
      <c r="F21" s="240"/>
      <c r="G21" s="205"/>
      <c r="H21" s="240"/>
      <c r="I21" s="205">
        <f>SUM(I16:J20)</f>
        <v>0</v>
      </c>
      <c r="J21" s="206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200">
        <f>ZakladDPHSniVypocet</f>
        <v>0</v>
      </c>
      <c r="H23" s="201"/>
      <c r="I23" s="201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198">
        <f>A23</f>
        <v>0</v>
      </c>
      <c r="H24" s="199"/>
      <c r="I24" s="199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00">
        <f>ZakladDPHZaklVypocet</f>
        <v>0</v>
      </c>
      <c r="H25" s="201"/>
      <c r="I25" s="201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27">
        <f>A25</f>
        <v>0</v>
      </c>
      <c r="H26" s="228"/>
      <c r="I26" s="228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29">
        <f>CenaCelkem-(ZakladDPHSni+DPHSni+ZakladDPHZakl+DPHZakl)</f>
        <v>0</v>
      </c>
      <c r="H27" s="229"/>
      <c r="I27" s="229"/>
      <c r="J27" s="41" t="str">
        <f t="shared" si="0"/>
        <v>CZK</v>
      </c>
    </row>
    <row r="28" spans="1:10" ht="27.75" hidden="1" customHeight="1" thickBot="1" x14ac:dyDescent="0.25">
      <c r="A28" s="2"/>
      <c r="B28" s="111" t="s">
        <v>25</v>
      </c>
      <c r="C28" s="112"/>
      <c r="D28" s="112"/>
      <c r="E28" s="113"/>
      <c r="F28" s="114"/>
      <c r="G28" s="208">
        <f>ZakladDPHSniVypocet+ZakladDPHZaklVypocet</f>
        <v>0</v>
      </c>
      <c r="H28" s="208"/>
      <c r="I28" s="208"/>
      <c r="J28" s="115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1" t="s">
        <v>37</v>
      </c>
      <c r="C29" s="116"/>
      <c r="D29" s="116"/>
      <c r="E29" s="116"/>
      <c r="F29" s="117"/>
      <c r="G29" s="207">
        <f>A27</f>
        <v>0</v>
      </c>
      <c r="H29" s="207"/>
      <c r="I29" s="207"/>
      <c r="J29" s="118" t="s">
        <v>56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09"/>
      <c r="E34" s="210"/>
      <c r="G34" s="211"/>
      <c r="H34" s="212"/>
      <c r="I34" s="212"/>
      <c r="J34" s="25"/>
    </row>
    <row r="35" spans="1:10" ht="12.75" customHeight="1" x14ac:dyDescent="0.2">
      <c r="A35" s="2"/>
      <c r="B35" s="2"/>
      <c r="D35" s="197" t="s">
        <v>2</v>
      </c>
      <c r="E35" s="197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17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39</v>
      </c>
      <c r="B38" s="92" t="s">
        <v>18</v>
      </c>
      <c r="C38" s="93" t="s">
        <v>6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19</v>
      </c>
      <c r="I38" s="95" t="s">
        <v>1</v>
      </c>
      <c r="J38" s="96" t="s">
        <v>0</v>
      </c>
    </row>
    <row r="39" spans="1:10" ht="25.5" hidden="1" customHeight="1" x14ac:dyDescent="0.2">
      <c r="A39" s="87">
        <v>1</v>
      </c>
      <c r="B39" s="97" t="s">
        <v>45</v>
      </c>
      <c r="C39" s="192"/>
      <c r="D39" s="192"/>
      <c r="E39" s="192"/>
      <c r="F39" s="98">
        <f>'001 001 Pol'!AE52+'002 001 Pol'!AE174+'002 002 Pol'!AE246+'002 003 Pol'!AE13</f>
        <v>0</v>
      </c>
      <c r="G39" s="99">
        <f>'001 001 Pol'!AF52+'002 001 Pol'!AF174+'002 002 Pol'!AF246+'002 003 Pol'!AF13</f>
        <v>0</v>
      </c>
      <c r="H39" s="100">
        <f t="shared" ref="H39:H45" si="1">(F39*SazbaDPH1/100)+(G39*SazbaDPH2/100)</f>
        <v>0</v>
      </c>
      <c r="I39" s="100">
        <f t="shared" ref="I39:I45" si="2">F39+G39+H39</f>
        <v>0</v>
      </c>
      <c r="J39" s="101" t="e">
        <f ca="1">IF(_xlfn.SINGLE(CenaCelkemVypocet)=0,"",I39/_xlfn.SINGLE(CenaCelkemVypocet)*100)</f>
        <v>#NAME?</v>
      </c>
    </row>
    <row r="40" spans="1:10" ht="25.5" customHeight="1" x14ac:dyDescent="0.2">
      <c r="A40" s="87">
        <v>2</v>
      </c>
      <c r="B40" s="102" t="s">
        <v>46</v>
      </c>
      <c r="C40" s="196" t="s">
        <v>47</v>
      </c>
      <c r="D40" s="196"/>
      <c r="E40" s="196"/>
      <c r="F40" s="103">
        <f>'001 001 Pol'!AE52</f>
        <v>0</v>
      </c>
      <c r="G40" s="104">
        <f>'001 001 Pol'!AF52</f>
        <v>0</v>
      </c>
      <c r="H40" s="104">
        <f t="shared" si="1"/>
        <v>0</v>
      </c>
      <c r="I40" s="104">
        <f t="shared" si="2"/>
        <v>0</v>
      </c>
      <c r="J40" s="105" t="e">
        <f ca="1">IF(_xlfn.SINGLE(CenaCelkemVypocet)=0,"",I40/_xlfn.SINGLE(CenaCelkemVypocet)*100)</f>
        <v>#NAME?</v>
      </c>
    </row>
    <row r="41" spans="1:10" ht="25.5" customHeight="1" x14ac:dyDescent="0.2">
      <c r="A41" s="87">
        <v>3</v>
      </c>
      <c r="B41" s="106" t="s">
        <v>46</v>
      </c>
      <c r="C41" s="192" t="s">
        <v>48</v>
      </c>
      <c r="D41" s="192"/>
      <c r="E41" s="192"/>
      <c r="F41" s="107">
        <f>'001 001 Pol'!AE52</f>
        <v>0</v>
      </c>
      <c r="G41" s="100">
        <f>'001 001 Pol'!AF52</f>
        <v>0</v>
      </c>
      <c r="H41" s="100">
        <f t="shared" si="1"/>
        <v>0</v>
      </c>
      <c r="I41" s="100">
        <f t="shared" si="2"/>
        <v>0</v>
      </c>
      <c r="J41" s="101" t="e">
        <f ca="1">IF(_xlfn.SINGLE(CenaCelkemVypocet)=0,"",I41/_xlfn.SINGLE(CenaCelkemVypocet)*100)</f>
        <v>#NAME?</v>
      </c>
    </row>
    <row r="42" spans="1:10" ht="25.5" customHeight="1" x14ac:dyDescent="0.2">
      <c r="A42" s="87">
        <v>2</v>
      </c>
      <c r="B42" s="102" t="s">
        <v>49</v>
      </c>
      <c r="C42" s="196" t="s">
        <v>50</v>
      </c>
      <c r="D42" s="196"/>
      <c r="E42" s="196"/>
      <c r="F42" s="103">
        <f>'002 001 Pol'!AE174+'002 002 Pol'!AE246+'002 003 Pol'!AE13</f>
        <v>0</v>
      </c>
      <c r="G42" s="104">
        <f>'002 001 Pol'!AF174+'002 002 Pol'!AF246+'002 003 Pol'!AF13</f>
        <v>0</v>
      </c>
      <c r="H42" s="104">
        <f t="shared" si="1"/>
        <v>0</v>
      </c>
      <c r="I42" s="104">
        <f t="shared" si="2"/>
        <v>0</v>
      </c>
      <c r="J42" s="105" t="e">
        <f ca="1">IF(_xlfn.SINGLE(CenaCelkemVypocet)=0,"",I42/_xlfn.SINGLE(CenaCelkemVypocet)*100)</f>
        <v>#NAME?</v>
      </c>
    </row>
    <row r="43" spans="1:10" ht="25.5" customHeight="1" x14ac:dyDescent="0.2">
      <c r="A43" s="87">
        <v>3</v>
      </c>
      <c r="B43" s="106" t="s">
        <v>46</v>
      </c>
      <c r="C43" s="192" t="s">
        <v>51</v>
      </c>
      <c r="D43" s="192"/>
      <c r="E43" s="192"/>
      <c r="F43" s="107">
        <f>'002 001 Pol'!AE174</f>
        <v>0</v>
      </c>
      <c r="G43" s="100">
        <f>'002 001 Pol'!AF174</f>
        <v>0</v>
      </c>
      <c r="H43" s="100">
        <f t="shared" si="1"/>
        <v>0</v>
      </c>
      <c r="I43" s="100">
        <f t="shared" si="2"/>
        <v>0</v>
      </c>
      <c r="J43" s="101" t="e">
        <f ca="1">IF(_xlfn.SINGLE(CenaCelkemVypocet)=0,"",I43/_xlfn.SINGLE(CenaCelkemVypocet)*100)</f>
        <v>#NAME?</v>
      </c>
    </row>
    <row r="44" spans="1:10" ht="25.5" customHeight="1" x14ac:dyDescent="0.2">
      <c r="A44" s="87">
        <v>3</v>
      </c>
      <c r="B44" s="106" t="s">
        <v>49</v>
      </c>
      <c r="C44" s="192" t="s">
        <v>52</v>
      </c>
      <c r="D44" s="192"/>
      <c r="E44" s="192"/>
      <c r="F44" s="107">
        <f>'002 002 Pol'!AE246</f>
        <v>0</v>
      </c>
      <c r="G44" s="100">
        <f>'002 002 Pol'!AF246</f>
        <v>0</v>
      </c>
      <c r="H44" s="100">
        <f t="shared" si="1"/>
        <v>0</v>
      </c>
      <c r="I44" s="100">
        <f t="shared" si="2"/>
        <v>0</v>
      </c>
      <c r="J44" s="101" t="e">
        <f ca="1">IF(_xlfn.SINGLE(CenaCelkemVypocet)=0,"",I44/_xlfn.SINGLE(CenaCelkemVypocet)*100)</f>
        <v>#NAME?</v>
      </c>
    </row>
    <row r="45" spans="1:10" ht="25.5" customHeight="1" x14ac:dyDescent="0.2">
      <c r="A45" s="87">
        <v>3</v>
      </c>
      <c r="B45" s="106" t="s">
        <v>53</v>
      </c>
      <c r="C45" s="192" t="s">
        <v>54</v>
      </c>
      <c r="D45" s="192"/>
      <c r="E45" s="192"/>
      <c r="F45" s="107">
        <f>'002 003 Pol'!AE13</f>
        <v>0</v>
      </c>
      <c r="G45" s="100">
        <f>'002 003 Pol'!AF13</f>
        <v>0</v>
      </c>
      <c r="H45" s="100">
        <f t="shared" si="1"/>
        <v>0</v>
      </c>
      <c r="I45" s="100">
        <f t="shared" si="2"/>
        <v>0</v>
      </c>
      <c r="J45" s="101" t="e">
        <f ca="1">IF(_xlfn.SINGLE(CenaCelkemVypocet)=0,"",I45/_xlfn.SINGLE(CenaCelkemVypocet)*100)</f>
        <v>#NAME?</v>
      </c>
    </row>
    <row r="46" spans="1:10" ht="25.5" customHeight="1" x14ac:dyDescent="0.2">
      <c r="A46" s="87"/>
      <c r="B46" s="193" t="s">
        <v>55</v>
      </c>
      <c r="C46" s="194"/>
      <c r="D46" s="194"/>
      <c r="E46" s="195"/>
      <c r="F46" s="108">
        <f>SUMIF(A39:A45,"=1",F39:F45)</f>
        <v>0</v>
      </c>
      <c r="G46" s="109">
        <f>SUMIF(A39:A45,"=1",G39:G45)</f>
        <v>0</v>
      </c>
      <c r="H46" s="109">
        <f>SUMIF(A39:A45,"=1",H39:H45)</f>
        <v>0</v>
      </c>
      <c r="I46" s="109">
        <f>SUMIF(A39:A45,"=1",I39:I45)</f>
        <v>0</v>
      </c>
      <c r="J46" s="110" t="e">
        <f ca="1">SUMIF(A39:A45,"=1",J39:J45)</f>
        <v>#NAME?</v>
      </c>
    </row>
    <row r="48" spans="1:10" x14ac:dyDescent="0.2">
      <c r="A48" t="s">
        <v>57</v>
      </c>
      <c r="B48" t="s">
        <v>58</v>
      </c>
    </row>
    <row r="49" spans="1:10" x14ac:dyDescent="0.2">
      <c r="A49" t="s">
        <v>59</v>
      </c>
      <c r="B49" t="s">
        <v>60</v>
      </c>
    </row>
    <row r="50" spans="1:10" x14ac:dyDescent="0.2">
      <c r="A50" t="s">
        <v>61</v>
      </c>
      <c r="B50" t="s">
        <v>62</v>
      </c>
    </row>
    <row r="51" spans="1:10" x14ac:dyDescent="0.2">
      <c r="A51" t="s">
        <v>59</v>
      </c>
      <c r="B51" t="s">
        <v>63</v>
      </c>
    </row>
    <row r="52" spans="1:10" x14ac:dyDescent="0.2">
      <c r="A52" t="s">
        <v>61</v>
      </c>
      <c r="B52" t="s">
        <v>64</v>
      </c>
    </row>
    <row r="53" spans="1:10" x14ac:dyDescent="0.2">
      <c r="A53" t="s">
        <v>61</v>
      </c>
      <c r="B53" t="s">
        <v>65</v>
      </c>
    </row>
    <row r="54" spans="1:10" x14ac:dyDescent="0.2">
      <c r="A54" t="s">
        <v>61</v>
      </c>
      <c r="B54" t="s">
        <v>66</v>
      </c>
    </row>
    <row r="57" spans="1:10" ht="15.75" x14ac:dyDescent="0.25">
      <c r="B57" s="119" t="s">
        <v>67</v>
      </c>
    </row>
    <row r="59" spans="1:10" ht="25.5" customHeight="1" x14ac:dyDescent="0.2">
      <c r="A59" s="121"/>
      <c r="B59" s="124" t="s">
        <v>18</v>
      </c>
      <c r="C59" s="124" t="s">
        <v>6</v>
      </c>
      <c r="D59" s="125"/>
      <c r="E59" s="125"/>
      <c r="F59" s="126" t="s">
        <v>68</v>
      </c>
      <c r="G59" s="126"/>
      <c r="H59" s="126"/>
      <c r="I59" s="126" t="s">
        <v>31</v>
      </c>
      <c r="J59" s="126" t="s">
        <v>0</v>
      </c>
    </row>
    <row r="60" spans="1:10" ht="36.75" customHeight="1" x14ac:dyDescent="0.2">
      <c r="A60" s="122"/>
      <c r="B60" s="127" t="s">
        <v>69</v>
      </c>
      <c r="C60" s="190" t="s">
        <v>70</v>
      </c>
      <c r="D60" s="191"/>
      <c r="E60" s="191"/>
      <c r="F60" s="134" t="s">
        <v>26</v>
      </c>
      <c r="G60" s="135"/>
      <c r="H60" s="135"/>
      <c r="I60" s="135">
        <f>'002 001 Pol'!G8+'002 002 Pol'!G8</f>
        <v>0</v>
      </c>
      <c r="J60" s="131" t="str">
        <f>IF(I71=0,"",I60/I71*100)</f>
        <v/>
      </c>
    </row>
    <row r="61" spans="1:10" ht="36.75" customHeight="1" x14ac:dyDescent="0.2">
      <c r="A61" s="122"/>
      <c r="B61" s="127" t="s">
        <v>71</v>
      </c>
      <c r="C61" s="190" t="s">
        <v>72</v>
      </c>
      <c r="D61" s="191"/>
      <c r="E61" s="191"/>
      <c r="F61" s="134" t="s">
        <v>26</v>
      </c>
      <c r="G61" s="135"/>
      <c r="H61" s="135"/>
      <c r="I61" s="135">
        <f>'002 001 Pol'!G57</f>
        <v>0</v>
      </c>
      <c r="J61" s="131" t="str">
        <f>IF(I71=0,"",I61/I71*100)</f>
        <v/>
      </c>
    </row>
    <row r="62" spans="1:10" ht="36.75" customHeight="1" x14ac:dyDescent="0.2">
      <c r="A62" s="122"/>
      <c r="B62" s="127" t="s">
        <v>73</v>
      </c>
      <c r="C62" s="190" t="s">
        <v>74</v>
      </c>
      <c r="D62" s="191"/>
      <c r="E62" s="191"/>
      <c r="F62" s="134" t="s">
        <v>26</v>
      </c>
      <c r="G62" s="135"/>
      <c r="H62" s="135"/>
      <c r="I62" s="135">
        <f>'002 003 Pol'!G8</f>
        <v>0</v>
      </c>
      <c r="J62" s="131" t="str">
        <f>IF(I71=0,"",I62/I71*100)</f>
        <v/>
      </c>
    </row>
    <row r="63" spans="1:10" ht="36.75" customHeight="1" x14ac:dyDescent="0.2">
      <c r="A63" s="122"/>
      <c r="B63" s="127" t="s">
        <v>75</v>
      </c>
      <c r="C63" s="190" t="s">
        <v>76</v>
      </c>
      <c r="D63" s="191"/>
      <c r="E63" s="191"/>
      <c r="F63" s="134" t="s">
        <v>26</v>
      </c>
      <c r="G63" s="135"/>
      <c r="H63" s="135"/>
      <c r="I63" s="135">
        <f>'002 001 Pol'!G62+'002 001 Pol'!G121</f>
        <v>0</v>
      </c>
      <c r="J63" s="131" t="str">
        <f>IF(I71=0,"",I63/I71*100)</f>
        <v/>
      </c>
    </row>
    <row r="64" spans="1:10" ht="36.75" customHeight="1" x14ac:dyDescent="0.2">
      <c r="A64" s="122"/>
      <c r="B64" s="127" t="s">
        <v>77</v>
      </c>
      <c r="C64" s="190" t="s">
        <v>78</v>
      </c>
      <c r="D64" s="191"/>
      <c r="E64" s="191"/>
      <c r="F64" s="134" t="s">
        <v>26</v>
      </c>
      <c r="G64" s="135"/>
      <c r="H64" s="135"/>
      <c r="I64" s="135">
        <f>'002 002 Pol'!G107</f>
        <v>0</v>
      </c>
      <c r="J64" s="131" t="str">
        <f>IF(I71=0,"",I64/I71*100)</f>
        <v/>
      </c>
    </row>
    <row r="65" spans="1:10" ht="36.75" customHeight="1" x14ac:dyDescent="0.2">
      <c r="A65" s="122"/>
      <c r="B65" s="127" t="s">
        <v>79</v>
      </c>
      <c r="C65" s="190" t="s">
        <v>80</v>
      </c>
      <c r="D65" s="191"/>
      <c r="E65" s="191"/>
      <c r="F65" s="134" t="s">
        <v>26</v>
      </c>
      <c r="G65" s="135"/>
      <c r="H65" s="135"/>
      <c r="I65" s="135">
        <f>'002 001 Pol'!G117+'002 001 Pol'!G125</f>
        <v>0</v>
      </c>
      <c r="J65" s="131" t="str">
        <f>IF(I71=0,"",I65/I71*100)</f>
        <v/>
      </c>
    </row>
    <row r="66" spans="1:10" ht="36.75" customHeight="1" x14ac:dyDescent="0.2">
      <c r="A66" s="122"/>
      <c r="B66" s="127" t="s">
        <v>81</v>
      </c>
      <c r="C66" s="190" t="s">
        <v>82</v>
      </c>
      <c r="D66" s="191"/>
      <c r="E66" s="191"/>
      <c r="F66" s="134" t="s">
        <v>26</v>
      </c>
      <c r="G66" s="135"/>
      <c r="H66" s="135"/>
      <c r="I66" s="135">
        <f>'002 001 Pol'!G138+'002 002 Pol'!G241</f>
        <v>0</v>
      </c>
      <c r="J66" s="131" t="str">
        <f>IF(I71=0,"",I66/I71*100)</f>
        <v/>
      </c>
    </row>
    <row r="67" spans="1:10" ht="36.75" customHeight="1" x14ac:dyDescent="0.2">
      <c r="A67" s="122"/>
      <c r="B67" s="127" t="s">
        <v>83</v>
      </c>
      <c r="C67" s="190" t="s">
        <v>84</v>
      </c>
      <c r="D67" s="191"/>
      <c r="E67" s="191"/>
      <c r="F67" s="134" t="s">
        <v>28</v>
      </c>
      <c r="G67" s="135"/>
      <c r="H67" s="135"/>
      <c r="I67" s="135">
        <f>'002 002 Pol'!G212</f>
        <v>0</v>
      </c>
      <c r="J67" s="131" t="str">
        <f>IF(I71=0,"",I67/I71*100)</f>
        <v/>
      </c>
    </row>
    <row r="68" spans="1:10" ht="36.75" customHeight="1" x14ac:dyDescent="0.2">
      <c r="A68" s="122"/>
      <c r="B68" s="127" t="s">
        <v>85</v>
      </c>
      <c r="C68" s="190" t="s">
        <v>86</v>
      </c>
      <c r="D68" s="191"/>
      <c r="E68" s="191"/>
      <c r="F68" s="134" t="s">
        <v>87</v>
      </c>
      <c r="G68" s="135"/>
      <c r="H68" s="135"/>
      <c r="I68" s="135">
        <f>'002 001 Pol'!G140+'002 002 Pol'!G224</f>
        <v>0</v>
      </c>
      <c r="J68" s="131" t="str">
        <f>IF(I71=0,"",I68/I71*100)</f>
        <v/>
      </c>
    </row>
    <row r="69" spans="1:10" ht="36.75" customHeight="1" x14ac:dyDescent="0.2">
      <c r="A69" s="122"/>
      <c r="B69" s="127" t="s">
        <v>88</v>
      </c>
      <c r="C69" s="190" t="s">
        <v>29</v>
      </c>
      <c r="D69" s="191"/>
      <c r="E69" s="191"/>
      <c r="F69" s="134" t="s">
        <v>88</v>
      </c>
      <c r="G69" s="135"/>
      <c r="H69" s="135"/>
      <c r="I69" s="135">
        <f>'001 001 Pol'!G8</f>
        <v>0</v>
      </c>
      <c r="J69" s="131" t="str">
        <f>IF(I71=0,"",I69/I71*100)</f>
        <v/>
      </c>
    </row>
    <row r="70" spans="1:10" ht="36.75" customHeight="1" x14ac:dyDescent="0.2">
      <c r="A70" s="122"/>
      <c r="B70" s="127" t="s">
        <v>89</v>
      </c>
      <c r="C70" s="190" t="s">
        <v>30</v>
      </c>
      <c r="D70" s="191"/>
      <c r="E70" s="191"/>
      <c r="F70" s="134" t="s">
        <v>89</v>
      </c>
      <c r="G70" s="135"/>
      <c r="H70" s="135"/>
      <c r="I70" s="135">
        <f>'001 001 Pol'!G24</f>
        <v>0</v>
      </c>
      <c r="J70" s="131" t="str">
        <f>IF(I71=0,"",I70/I71*100)</f>
        <v/>
      </c>
    </row>
    <row r="71" spans="1:10" ht="25.5" customHeight="1" x14ac:dyDescent="0.2">
      <c r="A71" s="123"/>
      <c r="B71" s="128" t="s">
        <v>1</v>
      </c>
      <c r="C71" s="129"/>
      <c r="D71" s="130"/>
      <c r="E71" s="130"/>
      <c r="F71" s="136"/>
      <c r="G71" s="137"/>
      <c r="H71" s="137"/>
      <c r="I71" s="137">
        <f>SUM(I60:I70)</f>
        <v>0</v>
      </c>
      <c r="J71" s="132">
        <f>SUM(J60:J70)</f>
        <v>0</v>
      </c>
    </row>
    <row r="72" spans="1:10" x14ac:dyDescent="0.2">
      <c r="F72" s="86"/>
      <c r="G72" s="86"/>
      <c r="H72" s="86"/>
      <c r="I72" s="86"/>
      <c r="J72" s="133"/>
    </row>
    <row r="73" spans="1:10" x14ac:dyDescent="0.2">
      <c r="F73" s="86"/>
      <c r="G73" s="86"/>
      <c r="H73" s="86"/>
      <c r="I73" s="86"/>
      <c r="J73" s="133"/>
    </row>
    <row r="74" spans="1:10" x14ac:dyDescent="0.2">
      <c r="F74" s="86"/>
      <c r="G74" s="86"/>
      <c r="H74" s="86"/>
      <c r="I74" s="86"/>
      <c r="J74" s="133"/>
    </row>
  </sheetData>
  <sheetProtection algorithmName="SHA-512" hashValue="h4ou6s7xSFbnjE5JMnL4fAjPOdhIR4U/2/gFl8keNedu5NyCCDKwtZVVw46CYQypTzyE29x1Pk48Zwz+Gg9plw==" saltValue="uMOHFIwT697eJYpKBcdPng==" spinCount="100000" sheet="1" objects="1" scenarios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B46:E46"/>
    <mergeCell ref="C60:E60"/>
    <mergeCell ref="C61:E61"/>
    <mergeCell ref="C67:E67"/>
    <mergeCell ref="C68:E68"/>
    <mergeCell ref="C69:E69"/>
    <mergeCell ref="C70:E70"/>
    <mergeCell ref="C62:E62"/>
    <mergeCell ref="C63:E63"/>
    <mergeCell ref="C64:E64"/>
    <mergeCell ref="C65:E65"/>
    <mergeCell ref="C66:E66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4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1" t="s">
        <v>7</v>
      </c>
      <c r="B1" s="241"/>
      <c r="C1" s="242"/>
      <c r="D1" s="241"/>
      <c r="E1" s="241"/>
      <c r="F1" s="241"/>
      <c r="G1" s="241"/>
    </row>
    <row r="2" spans="1:7" ht="24.95" customHeight="1" x14ac:dyDescent="0.2">
      <c r="A2" s="50" t="s">
        <v>8</v>
      </c>
      <c r="B2" s="49"/>
      <c r="C2" s="243"/>
      <c r="D2" s="243"/>
      <c r="E2" s="243"/>
      <c r="F2" s="243"/>
      <c r="G2" s="244"/>
    </row>
    <row r="3" spans="1:7" ht="24.95" customHeight="1" x14ac:dyDescent="0.2">
      <c r="A3" s="50" t="s">
        <v>9</v>
      </c>
      <c r="B3" s="49"/>
      <c r="C3" s="243"/>
      <c r="D3" s="243"/>
      <c r="E3" s="243"/>
      <c r="F3" s="243"/>
      <c r="G3" s="244"/>
    </row>
    <row r="4" spans="1:7" ht="24.95" customHeight="1" x14ac:dyDescent="0.2">
      <c r="A4" s="50" t="s">
        <v>10</v>
      </c>
      <c r="B4" s="49"/>
      <c r="C4" s="243"/>
      <c r="D4" s="243"/>
      <c r="E4" s="243"/>
      <c r="F4" s="243"/>
      <c r="G4" s="244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A0FF-63B6-4024-99DF-4F675EA848B9}">
  <sheetPr>
    <outlinePr summaryBelow="0"/>
  </sheetPr>
  <dimension ref="A1:BH5000"/>
  <sheetViews>
    <sheetView workbookViewId="0">
      <pane ySplit="7" topLeftCell="A8" activePane="bottomLeft" state="frozen"/>
      <selection pane="bottomLeft" activeCell="C10" sqref="C10:G10"/>
    </sheetView>
  </sheetViews>
  <sheetFormatPr defaultRowHeight="12.75" outlineLevelRow="3" x14ac:dyDescent="0.2"/>
  <cols>
    <col min="1" max="1" width="3.42578125" customWidth="1"/>
    <col min="2" max="2" width="12.42578125" style="120" customWidth="1"/>
    <col min="3" max="3" width="38.140625" style="120" customWidth="1"/>
    <col min="4" max="4" width="4.85546875" customWidth="1"/>
    <col min="5" max="5" width="10.42578125" customWidth="1"/>
    <col min="6" max="6" width="9.85546875" customWidth="1"/>
    <col min="7" max="7" width="12.5703125" customWidth="1"/>
    <col min="8" max="25" width="0" hidden="1" customWidth="1"/>
    <col min="29" max="29" width="0" hidden="1" customWidth="1"/>
    <col min="31" max="41" width="0" hidden="1" customWidth="1"/>
    <col min="53" max="53" width="73.5703125" customWidth="1"/>
  </cols>
  <sheetData>
    <row r="1" spans="1:60" ht="15.75" customHeight="1" x14ac:dyDescent="0.25">
      <c r="A1" s="249" t="s">
        <v>7</v>
      </c>
      <c r="B1" s="249"/>
      <c r="C1" s="249"/>
      <c r="D1" s="249"/>
      <c r="E1" s="249"/>
      <c r="F1" s="249"/>
      <c r="G1" s="249"/>
      <c r="AG1" t="s">
        <v>90</v>
      </c>
    </row>
    <row r="2" spans="1:60" ht="24.95" customHeight="1" x14ac:dyDescent="0.2">
      <c r="A2" s="50" t="s">
        <v>8</v>
      </c>
      <c r="B2" s="49" t="s">
        <v>43</v>
      </c>
      <c r="C2" s="250" t="s">
        <v>44</v>
      </c>
      <c r="D2" s="251"/>
      <c r="E2" s="251"/>
      <c r="F2" s="251"/>
      <c r="G2" s="252"/>
      <c r="AG2" t="s">
        <v>91</v>
      </c>
    </row>
    <row r="3" spans="1:60" ht="24.95" customHeight="1" x14ac:dyDescent="0.2">
      <c r="A3" s="50" t="s">
        <v>9</v>
      </c>
      <c r="B3" s="49" t="s">
        <v>46</v>
      </c>
      <c r="C3" s="250" t="s">
        <v>47</v>
      </c>
      <c r="D3" s="251"/>
      <c r="E3" s="251"/>
      <c r="F3" s="251"/>
      <c r="G3" s="252"/>
      <c r="AC3" s="120" t="s">
        <v>91</v>
      </c>
      <c r="AG3" t="s">
        <v>92</v>
      </c>
    </row>
    <row r="4" spans="1:60" ht="24.95" customHeight="1" x14ac:dyDescent="0.2">
      <c r="A4" s="139" t="s">
        <v>10</v>
      </c>
      <c r="B4" s="140" t="s">
        <v>46</v>
      </c>
      <c r="C4" s="253" t="s">
        <v>48</v>
      </c>
      <c r="D4" s="254"/>
      <c r="E4" s="254"/>
      <c r="F4" s="254"/>
      <c r="G4" s="255"/>
      <c r="AG4" t="s">
        <v>93</v>
      </c>
    </row>
    <row r="5" spans="1:60" x14ac:dyDescent="0.2">
      <c r="D5" s="10"/>
    </row>
    <row r="6" spans="1:60" ht="38.25" x14ac:dyDescent="0.2">
      <c r="A6" s="142" t="s">
        <v>94</v>
      </c>
      <c r="B6" s="144" t="s">
        <v>95</v>
      </c>
      <c r="C6" s="144" t="s">
        <v>96</v>
      </c>
      <c r="D6" s="143" t="s">
        <v>97</v>
      </c>
      <c r="E6" s="142" t="s">
        <v>98</v>
      </c>
      <c r="F6" s="141" t="s">
        <v>99</v>
      </c>
      <c r="G6" s="142" t="s">
        <v>31</v>
      </c>
      <c r="H6" s="145" t="s">
        <v>32</v>
      </c>
      <c r="I6" s="145" t="s">
        <v>100</v>
      </c>
      <c r="J6" s="145" t="s">
        <v>33</v>
      </c>
      <c r="K6" s="145" t="s">
        <v>101</v>
      </c>
      <c r="L6" s="145" t="s">
        <v>102</v>
      </c>
      <c r="M6" s="145" t="s">
        <v>103</v>
      </c>
      <c r="N6" s="145" t="s">
        <v>104</v>
      </c>
      <c r="O6" s="145" t="s">
        <v>105</v>
      </c>
      <c r="P6" s="145" t="s">
        <v>106</v>
      </c>
      <c r="Q6" s="145" t="s">
        <v>107</v>
      </c>
      <c r="R6" s="145" t="s">
        <v>108</v>
      </c>
      <c r="S6" s="145" t="s">
        <v>109</v>
      </c>
      <c r="T6" s="145" t="s">
        <v>110</v>
      </c>
      <c r="U6" s="145" t="s">
        <v>111</v>
      </c>
      <c r="V6" s="145" t="s">
        <v>112</v>
      </c>
      <c r="W6" s="145" t="s">
        <v>113</v>
      </c>
      <c r="X6" s="145" t="s">
        <v>114</v>
      </c>
      <c r="Y6" s="145" t="s">
        <v>115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60" t="s">
        <v>116</v>
      </c>
      <c r="B8" s="161" t="s">
        <v>88</v>
      </c>
      <c r="C8" s="174" t="s">
        <v>29</v>
      </c>
      <c r="D8" s="162"/>
      <c r="E8" s="163"/>
      <c r="F8" s="164"/>
      <c r="G8" s="165">
        <f>SUMIF(AG9:AG23,"&lt;&gt;NOR",G9:G23)</f>
        <v>0</v>
      </c>
      <c r="H8" s="159"/>
      <c r="I8" s="159">
        <f>SUM(I9:I23)</f>
        <v>0</v>
      </c>
      <c r="J8" s="159"/>
      <c r="K8" s="159">
        <f>SUM(K9:K23)</f>
        <v>0</v>
      </c>
      <c r="L8" s="159"/>
      <c r="M8" s="159">
        <f>SUM(M9:M23)</f>
        <v>0</v>
      </c>
      <c r="N8" s="158"/>
      <c r="O8" s="158">
        <f>SUM(O9:O23)</f>
        <v>0</v>
      </c>
      <c r="P8" s="158"/>
      <c r="Q8" s="158">
        <f>SUM(Q9:Q23)</f>
        <v>0</v>
      </c>
      <c r="R8" s="159"/>
      <c r="S8" s="159"/>
      <c r="T8" s="159"/>
      <c r="U8" s="159"/>
      <c r="V8" s="159">
        <f>SUM(V9:V23)</f>
        <v>0</v>
      </c>
      <c r="W8" s="159"/>
      <c r="X8" s="159"/>
      <c r="Y8" s="159"/>
      <c r="AG8" t="s">
        <v>117</v>
      </c>
    </row>
    <row r="9" spans="1:60" outlineLevel="1" x14ac:dyDescent="0.2">
      <c r="A9" s="167">
        <v>1</v>
      </c>
      <c r="B9" s="168" t="s">
        <v>118</v>
      </c>
      <c r="C9" s="175" t="s">
        <v>119</v>
      </c>
      <c r="D9" s="169" t="s">
        <v>120</v>
      </c>
      <c r="E9" s="170">
        <v>1</v>
      </c>
      <c r="F9" s="171"/>
      <c r="G9" s="172">
        <f>ROUND(E9*F9,2)</f>
        <v>0</v>
      </c>
      <c r="H9" s="157"/>
      <c r="I9" s="156">
        <f>ROUND(E9*H9,2)</f>
        <v>0</v>
      </c>
      <c r="J9" s="157"/>
      <c r="K9" s="156">
        <f>ROUND(E9*J9,2)</f>
        <v>0</v>
      </c>
      <c r="L9" s="156">
        <v>21</v>
      </c>
      <c r="M9" s="156">
        <f>G9*(1+L9/100)</f>
        <v>0</v>
      </c>
      <c r="N9" s="155">
        <v>0</v>
      </c>
      <c r="O9" s="155">
        <f>ROUND(E9*N9,2)</f>
        <v>0</v>
      </c>
      <c r="P9" s="155">
        <v>0</v>
      </c>
      <c r="Q9" s="155">
        <f>ROUND(E9*P9,2)</f>
        <v>0</v>
      </c>
      <c r="R9" s="156"/>
      <c r="S9" s="156" t="s">
        <v>121</v>
      </c>
      <c r="T9" s="156" t="s">
        <v>122</v>
      </c>
      <c r="U9" s="156">
        <v>0</v>
      </c>
      <c r="V9" s="156">
        <f>ROUND(E9*U9,2)</f>
        <v>0</v>
      </c>
      <c r="W9" s="156"/>
      <c r="X9" s="156" t="s">
        <v>123</v>
      </c>
      <c r="Y9" s="156" t="s">
        <v>124</v>
      </c>
      <c r="Z9" s="146"/>
      <c r="AA9" s="146"/>
      <c r="AB9" s="146"/>
      <c r="AC9" s="146"/>
      <c r="AD9" s="146"/>
      <c r="AE9" s="146"/>
      <c r="AF9" s="146"/>
      <c r="AG9" s="146" t="s">
        <v>125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ht="33.75" outlineLevel="2" x14ac:dyDescent="0.2">
      <c r="A10" s="153"/>
      <c r="B10" s="154"/>
      <c r="C10" s="247" t="s">
        <v>126</v>
      </c>
      <c r="D10" s="248"/>
      <c r="E10" s="248"/>
      <c r="F10" s="248"/>
      <c r="G10" s="248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127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73" t="str">
        <f>C10</f>
        <v>- 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0" s="146"/>
      <c r="BC10" s="146"/>
      <c r="BD10" s="146"/>
      <c r="BE10" s="146"/>
      <c r="BF10" s="146"/>
      <c r="BG10" s="146"/>
      <c r="BH10" s="146"/>
    </row>
    <row r="11" spans="1:60" outlineLevel="1" x14ac:dyDescent="0.2">
      <c r="A11" s="167">
        <v>2</v>
      </c>
      <c r="B11" s="168" t="s">
        <v>128</v>
      </c>
      <c r="C11" s="175" t="s">
        <v>129</v>
      </c>
      <c r="D11" s="169" t="s">
        <v>120</v>
      </c>
      <c r="E11" s="170">
        <v>1</v>
      </c>
      <c r="F11" s="171"/>
      <c r="G11" s="172">
        <f>ROUND(E11*F11,2)</f>
        <v>0</v>
      </c>
      <c r="H11" s="157"/>
      <c r="I11" s="156">
        <f>ROUND(E11*H11,2)</f>
        <v>0</v>
      </c>
      <c r="J11" s="157"/>
      <c r="K11" s="156">
        <f>ROUND(E11*J11,2)</f>
        <v>0</v>
      </c>
      <c r="L11" s="156">
        <v>21</v>
      </c>
      <c r="M11" s="156">
        <f>G11*(1+L11/100)</f>
        <v>0</v>
      </c>
      <c r="N11" s="155">
        <v>0</v>
      </c>
      <c r="O11" s="155">
        <f>ROUND(E11*N11,2)</f>
        <v>0</v>
      </c>
      <c r="P11" s="155">
        <v>0</v>
      </c>
      <c r="Q11" s="155">
        <f>ROUND(E11*P11,2)</f>
        <v>0</v>
      </c>
      <c r="R11" s="156"/>
      <c r="S11" s="156" t="s">
        <v>121</v>
      </c>
      <c r="T11" s="156" t="s">
        <v>122</v>
      </c>
      <c r="U11" s="156">
        <v>0</v>
      </c>
      <c r="V11" s="156">
        <f>ROUND(E11*U11,2)</f>
        <v>0</v>
      </c>
      <c r="W11" s="156"/>
      <c r="X11" s="156" t="s">
        <v>123</v>
      </c>
      <c r="Y11" s="156" t="s">
        <v>124</v>
      </c>
      <c r="Z11" s="146"/>
      <c r="AA11" s="146"/>
      <c r="AB11" s="146"/>
      <c r="AC11" s="146"/>
      <c r="AD11" s="146"/>
      <c r="AE11" s="146"/>
      <c r="AF11" s="146"/>
      <c r="AG11" s="146" t="s">
        <v>125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ht="45" outlineLevel="2" x14ac:dyDescent="0.2">
      <c r="A12" s="153"/>
      <c r="B12" s="154"/>
      <c r="C12" s="247" t="s">
        <v>130</v>
      </c>
      <c r="D12" s="248"/>
      <c r="E12" s="248"/>
      <c r="F12" s="248"/>
      <c r="G12" s="248"/>
      <c r="H12" s="156"/>
      <c r="I12" s="156"/>
      <c r="J12" s="156"/>
      <c r="K12" s="156"/>
      <c r="L12" s="156"/>
      <c r="M12" s="156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  <c r="Y12" s="156"/>
      <c r="Z12" s="146"/>
      <c r="AA12" s="146"/>
      <c r="AB12" s="146"/>
      <c r="AC12" s="146"/>
      <c r="AD12" s="146"/>
      <c r="AE12" s="146"/>
      <c r="AF12" s="146"/>
      <c r="AG12" s="146" t="s">
        <v>127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73" t="str">
        <f>C12</f>
        <v>- 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2" s="146"/>
      <c r="BC12" s="146"/>
      <c r="BD12" s="146"/>
      <c r="BE12" s="146"/>
      <c r="BF12" s="146"/>
      <c r="BG12" s="146"/>
      <c r="BH12" s="146"/>
    </row>
    <row r="13" spans="1:60" outlineLevel="1" x14ac:dyDescent="0.2">
      <c r="A13" s="167">
        <v>3</v>
      </c>
      <c r="B13" s="168" t="s">
        <v>131</v>
      </c>
      <c r="C13" s="175" t="s">
        <v>132</v>
      </c>
      <c r="D13" s="169" t="s">
        <v>120</v>
      </c>
      <c r="E13" s="170">
        <v>1</v>
      </c>
      <c r="F13" s="171"/>
      <c r="G13" s="172">
        <f>ROUND(E13*F13,2)</f>
        <v>0</v>
      </c>
      <c r="H13" s="157"/>
      <c r="I13" s="156">
        <f>ROUND(E13*H13,2)</f>
        <v>0</v>
      </c>
      <c r="J13" s="157"/>
      <c r="K13" s="156">
        <f>ROUND(E13*J13,2)</f>
        <v>0</v>
      </c>
      <c r="L13" s="156">
        <v>21</v>
      </c>
      <c r="M13" s="156">
        <f>G13*(1+L13/100)</f>
        <v>0</v>
      </c>
      <c r="N13" s="155">
        <v>0</v>
      </c>
      <c r="O13" s="155">
        <f>ROUND(E13*N13,2)</f>
        <v>0</v>
      </c>
      <c r="P13" s="155">
        <v>0</v>
      </c>
      <c r="Q13" s="155">
        <f>ROUND(E13*P13,2)</f>
        <v>0</v>
      </c>
      <c r="R13" s="156"/>
      <c r="S13" s="156" t="s">
        <v>121</v>
      </c>
      <c r="T13" s="156" t="s">
        <v>122</v>
      </c>
      <c r="U13" s="156">
        <v>0</v>
      </c>
      <c r="V13" s="156">
        <f>ROUND(E13*U13,2)</f>
        <v>0</v>
      </c>
      <c r="W13" s="156"/>
      <c r="X13" s="156" t="s">
        <v>123</v>
      </c>
      <c r="Y13" s="156" t="s">
        <v>124</v>
      </c>
      <c r="Z13" s="146"/>
      <c r="AA13" s="146"/>
      <c r="AB13" s="146"/>
      <c r="AC13" s="146"/>
      <c r="AD13" s="146"/>
      <c r="AE13" s="146"/>
      <c r="AF13" s="146"/>
      <c r="AG13" s="146" t="s">
        <v>125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ht="33.75" outlineLevel="2" x14ac:dyDescent="0.2">
      <c r="A14" s="153"/>
      <c r="B14" s="154"/>
      <c r="C14" s="247" t="s">
        <v>133</v>
      </c>
      <c r="D14" s="248"/>
      <c r="E14" s="248"/>
      <c r="F14" s="248"/>
      <c r="G14" s="248"/>
      <c r="H14" s="156"/>
      <c r="I14" s="156"/>
      <c r="J14" s="156"/>
      <c r="K14" s="156"/>
      <c r="L14" s="156"/>
      <c r="M14" s="156"/>
      <c r="N14" s="155"/>
      <c r="O14" s="155"/>
      <c r="P14" s="155"/>
      <c r="Q14" s="155"/>
      <c r="R14" s="156"/>
      <c r="S14" s="156"/>
      <c r="T14" s="156"/>
      <c r="U14" s="156"/>
      <c r="V14" s="156"/>
      <c r="W14" s="156"/>
      <c r="X14" s="156"/>
      <c r="Y14" s="156"/>
      <c r="Z14" s="146"/>
      <c r="AA14" s="146"/>
      <c r="AB14" s="146"/>
      <c r="AC14" s="146"/>
      <c r="AD14" s="146"/>
      <c r="AE14" s="146"/>
      <c r="AF14" s="146"/>
      <c r="AG14" s="146" t="s">
        <v>127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73" t="str">
        <f>C14</f>
        <v>- 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4" s="146"/>
      <c r="BC14" s="146"/>
      <c r="BD14" s="146"/>
      <c r="BE14" s="146"/>
      <c r="BF14" s="146"/>
      <c r="BG14" s="146"/>
      <c r="BH14" s="146"/>
    </row>
    <row r="15" spans="1:60" outlineLevel="1" x14ac:dyDescent="0.2">
      <c r="A15" s="167">
        <v>4</v>
      </c>
      <c r="B15" s="168" t="s">
        <v>134</v>
      </c>
      <c r="C15" s="175" t="s">
        <v>135</v>
      </c>
      <c r="D15" s="169" t="s">
        <v>136</v>
      </c>
      <c r="E15" s="170">
        <v>1</v>
      </c>
      <c r="F15" s="171"/>
      <c r="G15" s="172">
        <f>ROUND(E15*F15,2)</f>
        <v>0</v>
      </c>
      <c r="H15" s="157"/>
      <c r="I15" s="156">
        <f>ROUND(E15*H15,2)</f>
        <v>0</v>
      </c>
      <c r="J15" s="157"/>
      <c r="K15" s="156">
        <f>ROUND(E15*J15,2)</f>
        <v>0</v>
      </c>
      <c r="L15" s="156">
        <v>21</v>
      </c>
      <c r="M15" s="156">
        <f>G15*(1+L15/100)</f>
        <v>0</v>
      </c>
      <c r="N15" s="155">
        <v>0</v>
      </c>
      <c r="O15" s="155">
        <f>ROUND(E15*N15,2)</f>
        <v>0</v>
      </c>
      <c r="P15" s="155">
        <v>0</v>
      </c>
      <c r="Q15" s="155">
        <f>ROUND(E15*P15,2)</f>
        <v>0</v>
      </c>
      <c r="R15" s="156"/>
      <c r="S15" s="156" t="s">
        <v>121</v>
      </c>
      <c r="T15" s="156" t="s">
        <v>122</v>
      </c>
      <c r="U15" s="156">
        <v>0</v>
      </c>
      <c r="V15" s="156">
        <f>ROUND(E15*U15,2)</f>
        <v>0</v>
      </c>
      <c r="W15" s="156"/>
      <c r="X15" s="156" t="s">
        <v>137</v>
      </c>
      <c r="Y15" s="156" t="s">
        <v>124</v>
      </c>
      <c r="Z15" s="146"/>
      <c r="AA15" s="146"/>
      <c r="AB15" s="146"/>
      <c r="AC15" s="146"/>
      <c r="AD15" s="146"/>
      <c r="AE15" s="146"/>
      <c r="AF15" s="146"/>
      <c r="AG15" s="146" t="s">
        <v>138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ht="45" outlineLevel="2" x14ac:dyDescent="0.2">
      <c r="A16" s="153"/>
      <c r="B16" s="154"/>
      <c r="C16" s="247" t="s">
        <v>139</v>
      </c>
      <c r="D16" s="248"/>
      <c r="E16" s="248"/>
      <c r="F16" s="248"/>
      <c r="G16" s="248"/>
      <c r="H16" s="156"/>
      <c r="I16" s="156"/>
      <c r="J16" s="156"/>
      <c r="K16" s="156"/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Z16" s="146"/>
      <c r="AA16" s="146"/>
      <c r="AB16" s="146"/>
      <c r="AC16" s="146"/>
      <c r="AD16" s="146"/>
      <c r="AE16" s="146"/>
      <c r="AF16" s="146"/>
      <c r="AG16" s="146" t="s">
        <v>127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73" t="str">
        <f>C16</f>
        <v>- dodavatel zajistí zpracování fotodokumentace průběhu prací na stavbě, kterou následně předá investorovi. Fotodokumentace bude dokladovat postup prací po jednotlivých dnech, nasazení stavebních mechanismů i provádění zkoušek. Snímky budou předány na CD ve složkách pojmenovaných dle jednotlivých dnů.</v>
      </c>
      <c r="BB16" s="146"/>
      <c r="BC16" s="146"/>
      <c r="BD16" s="146"/>
      <c r="BE16" s="146"/>
      <c r="BF16" s="146"/>
      <c r="BG16" s="146"/>
      <c r="BH16" s="146"/>
    </row>
    <row r="17" spans="1:60" outlineLevel="1" x14ac:dyDescent="0.2">
      <c r="A17" s="167">
        <v>5</v>
      </c>
      <c r="B17" s="168" t="s">
        <v>140</v>
      </c>
      <c r="C17" s="175" t="s">
        <v>141</v>
      </c>
      <c r="D17" s="169" t="s">
        <v>136</v>
      </c>
      <c r="E17" s="170">
        <v>1</v>
      </c>
      <c r="F17" s="171"/>
      <c r="G17" s="172">
        <f>ROUND(E17*F17,2)</f>
        <v>0</v>
      </c>
      <c r="H17" s="157"/>
      <c r="I17" s="156">
        <f>ROUND(E17*H17,2)</f>
        <v>0</v>
      </c>
      <c r="J17" s="157"/>
      <c r="K17" s="156">
        <f>ROUND(E17*J17,2)</f>
        <v>0</v>
      </c>
      <c r="L17" s="156">
        <v>21</v>
      </c>
      <c r="M17" s="156">
        <f>G17*(1+L17/100)</f>
        <v>0</v>
      </c>
      <c r="N17" s="155">
        <v>0</v>
      </c>
      <c r="O17" s="155">
        <f>ROUND(E17*N17,2)</f>
        <v>0</v>
      </c>
      <c r="P17" s="155">
        <v>0</v>
      </c>
      <c r="Q17" s="155">
        <f>ROUND(E17*P17,2)</f>
        <v>0</v>
      </c>
      <c r="R17" s="156"/>
      <c r="S17" s="156" t="s">
        <v>142</v>
      </c>
      <c r="T17" s="156" t="s">
        <v>122</v>
      </c>
      <c r="U17" s="156">
        <v>0</v>
      </c>
      <c r="V17" s="156">
        <f>ROUND(E17*U17,2)</f>
        <v>0</v>
      </c>
      <c r="W17" s="156"/>
      <c r="X17" s="156" t="s">
        <v>123</v>
      </c>
      <c r="Y17" s="156" t="s">
        <v>124</v>
      </c>
      <c r="Z17" s="146"/>
      <c r="AA17" s="146"/>
      <c r="AB17" s="146"/>
      <c r="AC17" s="146"/>
      <c r="AD17" s="146"/>
      <c r="AE17" s="146"/>
      <c r="AF17" s="146"/>
      <c r="AG17" s="146" t="s">
        <v>125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2" x14ac:dyDescent="0.2">
      <c r="A18" s="153"/>
      <c r="B18" s="154"/>
      <c r="C18" s="247" t="s">
        <v>143</v>
      </c>
      <c r="D18" s="248"/>
      <c r="E18" s="248"/>
      <c r="F18" s="248"/>
      <c r="G18" s="248"/>
      <c r="H18" s="156"/>
      <c r="I18" s="156"/>
      <c r="J18" s="156"/>
      <c r="K18" s="156"/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Z18" s="146"/>
      <c r="AA18" s="146"/>
      <c r="AB18" s="146"/>
      <c r="AC18" s="146"/>
      <c r="AD18" s="146"/>
      <c r="AE18" s="146"/>
      <c r="AF18" s="146"/>
      <c r="AG18" s="146" t="s">
        <v>127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outlineLevel="3" x14ac:dyDescent="0.2">
      <c r="A19" s="153"/>
      <c r="B19" s="154"/>
      <c r="C19" s="245" t="s">
        <v>144</v>
      </c>
      <c r="D19" s="246"/>
      <c r="E19" s="246"/>
      <c r="F19" s="246"/>
      <c r="G19" s="246"/>
      <c r="H19" s="156"/>
      <c r="I19" s="156"/>
      <c r="J19" s="156"/>
      <c r="K19" s="156"/>
      <c r="L19" s="156"/>
      <c r="M19" s="156"/>
      <c r="N19" s="155"/>
      <c r="O19" s="155"/>
      <c r="P19" s="155"/>
      <c r="Q19" s="155"/>
      <c r="R19" s="156"/>
      <c r="S19" s="156"/>
      <c r="T19" s="156"/>
      <c r="U19" s="156"/>
      <c r="V19" s="156"/>
      <c r="W19" s="156"/>
      <c r="X19" s="156"/>
      <c r="Y19" s="156"/>
      <c r="Z19" s="146"/>
      <c r="AA19" s="146"/>
      <c r="AB19" s="146"/>
      <c r="AC19" s="146"/>
      <c r="AD19" s="146"/>
      <c r="AE19" s="146"/>
      <c r="AF19" s="146"/>
      <c r="AG19" s="146" t="s">
        <v>127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outlineLevel="3" x14ac:dyDescent="0.2">
      <c r="A20" s="153"/>
      <c r="B20" s="154"/>
      <c r="C20" s="245" t="s">
        <v>145</v>
      </c>
      <c r="D20" s="246"/>
      <c r="E20" s="246"/>
      <c r="F20" s="246"/>
      <c r="G20" s="246"/>
      <c r="H20" s="156"/>
      <c r="I20" s="156"/>
      <c r="J20" s="156"/>
      <c r="K20" s="156"/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Z20" s="146"/>
      <c r="AA20" s="146"/>
      <c r="AB20" s="146"/>
      <c r="AC20" s="146"/>
      <c r="AD20" s="146"/>
      <c r="AE20" s="146"/>
      <c r="AF20" s="146"/>
      <c r="AG20" s="146" t="s">
        <v>127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ht="22.5" outlineLevel="3" x14ac:dyDescent="0.2">
      <c r="A21" s="153"/>
      <c r="B21" s="154"/>
      <c r="C21" s="245" t="s">
        <v>146</v>
      </c>
      <c r="D21" s="246"/>
      <c r="E21" s="246"/>
      <c r="F21" s="246"/>
      <c r="G21" s="246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/>
      <c r="AG21" s="146" t="s">
        <v>127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73" t="str">
        <f>C21</f>
        <v>- zajištění obslužného provozu - zásobování, svoz kom. odpadu, vjezd vozidel složek integrovaného záchranného systému</v>
      </c>
      <c r="BB21" s="146"/>
      <c r="BC21" s="146"/>
      <c r="BD21" s="146"/>
      <c r="BE21" s="146"/>
      <c r="BF21" s="146"/>
      <c r="BG21" s="146"/>
      <c r="BH21" s="146"/>
    </row>
    <row r="22" spans="1:60" ht="22.5" outlineLevel="3" x14ac:dyDescent="0.2">
      <c r="A22" s="153"/>
      <c r="B22" s="154"/>
      <c r="C22" s="245" t="s">
        <v>147</v>
      </c>
      <c r="D22" s="246"/>
      <c r="E22" s="246"/>
      <c r="F22" s="246"/>
      <c r="G22" s="246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/>
      <c r="AG22" s="146" t="s">
        <v>127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73" t="str">
        <f>C22</f>
        <v>- zajištění výkopů (zábradlí) a přístupů k objektům (lávky,  budou využity dle postupu výstavby vždy v dotčeném prostoru)</v>
      </c>
      <c r="BB22" s="146"/>
      <c r="BC22" s="146"/>
      <c r="BD22" s="146"/>
      <c r="BE22" s="146"/>
      <c r="BF22" s="146"/>
      <c r="BG22" s="146"/>
      <c r="BH22" s="146"/>
    </row>
    <row r="23" spans="1:60" outlineLevel="3" x14ac:dyDescent="0.2">
      <c r="A23" s="153"/>
      <c r="B23" s="154"/>
      <c r="C23" s="245" t="s">
        <v>148</v>
      </c>
      <c r="D23" s="246"/>
      <c r="E23" s="246"/>
      <c r="F23" s="246"/>
      <c r="G23" s="246"/>
      <c r="H23" s="156"/>
      <c r="I23" s="156"/>
      <c r="J23" s="156"/>
      <c r="K23" s="156"/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Z23" s="146"/>
      <c r="AA23" s="146"/>
      <c r="AB23" s="146"/>
      <c r="AC23" s="146"/>
      <c r="AD23" s="146"/>
      <c r="AE23" s="146"/>
      <c r="AF23" s="146"/>
      <c r="AG23" s="146" t="s">
        <v>127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x14ac:dyDescent="0.2">
      <c r="A24" s="160" t="s">
        <v>116</v>
      </c>
      <c r="B24" s="161" t="s">
        <v>89</v>
      </c>
      <c r="C24" s="174" t="s">
        <v>30</v>
      </c>
      <c r="D24" s="162"/>
      <c r="E24" s="163"/>
      <c r="F24" s="164"/>
      <c r="G24" s="165">
        <f>SUMIF(AG25:AG50,"&lt;&gt;NOR",G25:G50)</f>
        <v>0</v>
      </c>
      <c r="H24" s="159"/>
      <c r="I24" s="159">
        <f>SUM(I25:I50)</f>
        <v>0</v>
      </c>
      <c r="J24" s="159"/>
      <c r="K24" s="159">
        <f>SUM(K25:K50)</f>
        <v>0</v>
      </c>
      <c r="L24" s="159"/>
      <c r="M24" s="159">
        <f>SUM(M25:M50)</f>
        <v>0</v>
      </c>
      <c r="N24" s="158"/>
      <c r="O24" s="158">
        <f>SUM(O25:O50)</f>
        <v>0</v>
      </c>
      <c r="P24" s="158"/>
      <c r="Q24" s="158">
        <f>SUM(Q25:Q50)</f>
        <v>0</v>
      </c>
      <c r="R24" s="159"/>
      <c r="S24" s="159"/>
      <c r="T24" s="159"/>
      <c r="U24" s="159"/>
      <c r="V24" s="159">
        <f>SUM(V25:V50)</f>
        <v>0</v>
      </c>
      <c r="W24" s="159"/>
      <c r="X24" s="159"/>
      <c r="Y24" s="159"/>
      <c r="AG24" t="s">
        <v>117</v>
      </c>
    </row>
    <row r="25" spans="1:60" outlineLevel="1" x14ac:dyDescent="0.2">
      <c r="A25" s="167">
        <v>6</v>
      </c>
      <c r="B25" s="168" t="s">
        <v>149</v>
      </c>
      <c r="C25" s="175" t="s">
        <v>150</v>
      </c>
      <c r="D25" s="169" t="s">
        <v>120</v>
      </c>
      <c r="E25" s="170">
        <v>1</v>
      </c>
      <c r="F25" s="171"/>
      <c r="G25" s="172">
        <f>ROUND(E25*F25,2)</f>
        <v>0</v>
      </c>
      <c r="H25" s="157"/>
      <c r="I25" s="156">
        <f>ROUND(E25*H25,2)</f>
        <v>0</v>
      </c>
      <c r="J25" s="157"/>
      <c r="K25" s="156">
        <f>ROUND(E25*J25,2)</f>
        <v>0</v>
      </c>
      <c r="L25" s="156">
        <v>21</v>
      </c>
      <c r="M25" s="156">
        <f>G25*(1+L25/100)</f>
        <v>0</v>
      </c>
      <c r="N25" s="155">
        <v>0</v>
      </c>
      <c r="O25" s="155">
        <f>ROUND(E25*N25,2)</f>
        <v>0</v>
      </c>
      <c r="P25" s="155">
        <v>0</v>
      </c>
      <c r="Q25" s="155">
        <f>ROUND(E25*P25,2)</f>
        <v>0</v>
      </c>
      <c r="R25" s="156"/>
      <c r="S25" s="156" t="s">
        <v>121</v>
      </c>
      <c r="T25" s="156" t="s">
        <v>122</v>
      </c>
      <c r="U25" s="156">
        <v>0</v>
      </c>
      <c r="V25" s="156">
        <f>ROUND(E25*U25,2)</f>
        <v>0</v>
      </c>
      <c r="W25" s="156"/>
      <c r="X25" s="156" t="s">
        <v>123</v>
      </c>
      <c r="Y25" s="156" t="s">
        <v>124</v>
      </c>
      <c r="Z25" s="146"/>
      <c r="AA25" s="146"/>
      <c r="AB25" s="146"/>
      <c r="AC25" s="146"/>
      <c r="AD25" s="146"/>
      <c r="AE25" s="146"/>
      <c r="AF25" s="146"/>
      <c r="AG25" s="146" t="s">
        <v>125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ht="33.75" outlineLevel="2" x14ac:dyDescent="0.2">
      <c r="A26" s="153"/>
      <c r="B26" s="154"/>
      <c r="C26" s="247" t="s">
        <v>151</v>
      </c>
      <c r="D26" s="248"/>
      <c r="E26" s="248"/>
      <c r="F26" s="248"/>
      <c r="G26" s="248"/>
      <c r="H26" s="156"/>
      <c r="I26" s="156"/>
      <c r="J26" s="156"/>
      <c r="K26" s="156"/>
      <c r="L26" s="156"/>
      <c r="M26" s="156"/>
      <c r="N26" s="155"/>
      <c r="O26" s="155"/>
      <c r="P26" s="155"/>
      <c r="Q26" s="155"/>
      <c r="R26" s="156"/>
      <c r="S26" s="156"/>
      <c r="T26" s="156"/>
      <c r="U26" s="156"/>
      <c r="V26" s="156"/>
      <c r="W26" s="156"/>
      <c r="X26" s="156"/>
      <c r="Y26" s="156"/>
      <c r="Z26" s="146"/>
      <c r="AA26" s="146"/>
      <c r="AB26" s="146"/>
      <c r="AC26" s="146"/>
      <c r="AD26" s="146"/>
      <c r="AE26" s="146"/>
      <c r="AF26" s="146"/>
      <c r="AG26" s="146" t="s">
        <v>127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73" t="str">
        <f>C26</f>
        <v>- náklady na zabezpečení stavby proti vstupu třetích osob, vyznačení stavby po celou dobu trvání mobilním oplocením apod., rozmístění a přemísťování oplocení a jeho údržba v průběhu výstavby včetně následného odstranění po ukončení stavebních prací</v>
      </c>
      <c r="BB26" s="146"/>
      <c r="BC26" s="146"/>
      <c r="BD26" s="146"/>
      <c r="BE26" s="146"/>
      <c r="BF26" s="146"/>
      <c r="BG26" s="146"/>
      <c r="BH26" s="146"/>
    </row>
    <row r="27" spans="1:60" outlineLevel="3" x14ac:dyDescent="0.2">
      <c r="A27" s="153"/>
      <c r="B27" s="154"/>
      <c r="C27" s="245" t="s">
        <v>152</v>
      </c>
      <c r="D27" s="246"/>
      <c r="E27" s="246"/>
      <c r="F27" s="246"/>
      <c r="G27" s="246"/>
      <c r="H27" s="156"/>
      <c r="I27" s="156"/>
      <c r="J27" s="156"/>
      <c r="K27" s="156"/>
      <c r="L27" s="156"/>
      <c r="M27" s="156"/>
      <c r="N27" s="155"/>
      <c r="O27" s="155"/>
      <c r="P27" s="155"/>
      <c r="Q27" s="155"/>
      <c r="R27" s="156"/>
      <c r="S27" s="156"/>
      <c r="T27" s="156"/>
      <c r="U27" s="156"/>
      <c r="V27" s="156"/>
      <c r="W27" s="156"/>
      <c r="X27" s="156"/>
      <c r="Y27" s="156"/>
      <c r="Z27" s="146"/>
      <c r="AA27" s="146"/>
      <c r="AB27" s="146"/>
      <c r="AC27" s="146"/>
      <c r="AD27" s="146"/>
      <c r="AE27" s="146"/>
      <c r="AF27" s="146"/>
      <c r="AG27" s="146" t="s">
        <v>127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outlineLevel="1" x14ac:dyDescent="0.2">
      <c r="A28" s="167">
        <v>7</v>
      </c>
      <c r="B28" s="168" t="s">
        <v>153</v>
      </c>
      <c r="C28" s="175" t="s">
        <v>154</v>
      </c>
      <c r="D28" s="169" t="s">
        <v>120</v>
      </c>
      <c r="E28" s="170">
        <v>1</v>
      </c>
      <c r="F28" s="171"/>
      <c r="G28" s="172">
        <f>ROUND(E28*F28,2)</f>
        <v>0</v>
      </c>
      <c r="H28" s="157"/>
      <c r="I28" s="156">
        <f>ROUND(E28*H28,2)</f>
        <v>0</v>
      </c>
      <c r="J28" s="157"/>
      <c r="K28" s="156">
        <f>ROUND(E28*J28,2)</f>
        <v>0</v>
      </c>
      <c r="L28" s="156">
        <v>21</v>
      </c>
      <c r="M28" s="156">
        <f>G28*(1+L28/100)</f>
        <v>0</v>
      </c>
      <c r="N28" s="155">
        <v>0</v>
      </c>
      <c r="O28" s="155">
        <f>ROUND(E28*N28,2)</f>
        <v>0</v>
      </c>
      <c r="P28" s="155">
        <v>0</v>
      </c>
      <c r="Q28" s="155">
        <f>ROUND(E28*P28,2)</f>
        <v>0</v>
      </c>
      <c r="R28" s="156"/>
      <c r="S28" s="156" t="s">
        <v>121</v>
      </c>
      <c r="T28" s="156" t="s">
        <v>122</v>
      </c>
      <c r="U28" s="156">
        <v>0</v>
      </c>
      <c r="V28" s="156">
        <f>ROUND(E28*U28,2)</f>
        <v>0</v>
      </c>
      <c r="W28" s="156"/>
      <c r="X28" s="156" t="s">
        <v>123</v>
      </c>
      <c r="Y28" s="156" t="s">
        <v>124</v>
      </c>
      <c r="Z28" s="146"/>
      <c r="AA28" s="146"/>
      <c r="AB28" s="146"/>
      <c r="AC28" s="146"/>
      <c r="AD28" s="146"/>
      <c r="AE28" s="146"/>
      <c r="AF28" s="146"/>
      <c r="AG28" s="146" t="s">
        <v>125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outlineLevel="2" x14ac:dyDescent="0.2">
      <c r="A29" s="153"/>
      <c r="B29" s="154"/>
      <c r="C29" s="247" t="s">
        <v>155</v>
      </c>
      <c r="D29" s="248"/>
      <c r="E29" s="248"/>
      <c r="F29" s="248"/>
      <c r="G29" s="248"/>
      <c r="H29" s="156"/>
      <c r="I29" s="156"/>
      <c r="J29" s="156"/>
      <c r="K29" s="156"/>
      <c r="L29" s="156"/>
      <c r="M29" s="156"/>
      <c r="N29" s="155"/>
      <c r="O29" s="155"/>
      <c r="P29" s="155"/>
      <c r="Q29" s="155"/>
      <c r="R29" s="156"/>
      <c r="S29" s="156"/>
      <c r="T29" s="156"/>
      <c r="U29" s="156"/>
      <c r="V29" s="156"/>
      <c r="W29" s="156"/>
      <c r="X29" s="156"/>
      <c r="Y29" s="156"/>
      <c r="Z29" s="146"/>
      <c r="AA29" s="146"/>
      <c r="AB29" s="146"/>
      <c r="AC29" s="146"/>
      <c r="AD29" s="146"/>
      <c r="AE29" s="146"/>
      <c r="AF29" s="146"/>
      <c r="AG29" s="146" t="s">
        <v>127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ht="22.5" outlineLevel="3" x14ac:dyDescent="0.2">
      <c r="A30" s="153"/>
      <c r="B30" s="154"/>
      <c r="C30" s="245" t="s">
        <v>156</v>
      </c>
      <c r="D30" s="246"/>
      <c r="E30" s="246"/>
      <c r="F30" s="246"/>
      <c r="G30" s="246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/>
      <c r="AG30" s="146" t="s">
        <v>127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73" t="str">
        <f>C30</f>
        <v>- vyhotovení protokolu o vytyčení stavby se seznamem souřadnic vytyčených bodů a jejich polohopisnými (S-JTSK) a výškopisnými (Bpv) hodnotami.</v>
      </c>
      <c r="BB30" s="146"/>
      <c r="BC30" s="146"/>
      <c r="BD30" s="146"/>
      <c r="BE30" s="146"/>
      <c r="BF30" s="146"/>
      <c r="BG30" s="146"/>
      <c r="BH30" s="146"/>
    </row>
    <row r="31" spans="1:60" outlineLevel="1" x14ac:dyDescent="0.2">
      <c r="A31" s="167">
        <v>8</v>
      </c>
      <c r="B31" s="168" t="s">
        <v>157</v>
      </c>
      <c r="C31" s="175" t="s">
        <v>158</v>
      </c>
      <c r="D31" s="169" t="s">
        <v>120</v>
      </c>
      <c r="E31" s="170">
        <v>1</v>
      </c>
      <c r="F31" s="171"/>
      <c r="G31" s="172">
        <f>ROUND(E31*F31,2)</f>
        <v>0</v>
      </c>
      <c r="H31" s="157"/>
      <c r="I31" s="156">
        <f>ROUND(E31*H31,2)</f>
        <v>0</v>
      </c>
      <c r="J31" s="157"/>
      <c r="K31" s="156">
        <f>ROUND(E31*J31,2)</f>
        <v>0</v>
      </c>
      <c r="L31" s="156">
        <v>21</v>
      </c>
      <c r="M31" s="156">
        <f>G31*(1+L31/100)</f>
        <v>0</v>
      </c>
      <c r="N31" s="155">
        <v>0</v>
      </c>
      <c r="O31" s="155">
        <f>ROUND(E31*N31,2)</f>
        <v>0</v>
      </c>
      <c r="P31" s="155">
        <v>0</v>
      </c>
      <c r="Q31" s="155">
        <f>ROUND(E31*P31,2)</f>
        <v>0</v>
      </c>
      <c r="R31" s="156"/>
      <c r="S31" s="156" t="s">
        <v>121</v>
      </c>
      <c r="T31" s="156" t="s">
        <v>122</v>
      </c>
      <c r="U31" s="156">
        <v>0</v>
      </c>
      <c r="V31" s="156">
        <f>ROUND(E31*U31,2)</f>
        <v>0</v>
      </c>
      <c r="W31" s="156"/>
      <c r="X31" s="156" t="s">
        <v>123</v>
      </c>
      <c r="Y31" s="156" t="s">
        <v>124</v>
      </c>
      <c r="Z31" s="146"/>
      <c r="AA31" s="146"/>
      <c r="AB31" s="146"/>
      <c r="AC31" s="146"/>
      <c r="AD31" s="146"/>
      <c r="AE31" s="146"/>
      <c r="AF31" s="146"/>
      <c r="AG31" s="146" t="s">
        <v>125</v>
      </c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ht="22.5" outlineLevel="2" x14ac:dyDescent="0.2">
      <c r="A32" s="153"/>
      <c r="B32" s="154"/>
      <c r="C32" s="247" t="s">
        <v>159</v>
      </c>
      <c r="D32" s="248"/>
      <c r="E32" s="248"/>
      <c r="F32" s="248"/>
      <c r="G32" s="248"/>
      <c r="H32" s="156"/>
      <c r="I32" s="156"/>
      <c r="J32" s="156"/>
      <c r="K32" s="156"/>
      <c r="L32" s="156"/>
      <c r="M32" s="156"/>
      <c r="N32" s="155"/>
      <c r="O32" s="155"/>
      <c r="P32" s="155"/>
      <c r="Q32" s="155"/>
      <c r="R32" s="156"/>
      <c r="S32" s="156"/>
      <c r="T32" s="156"/>
      <c r="U32" s="156"/>
      <c r="V32" s="156"/>
      <c r="W32" s="156"/>
      <c r="X32" s="156"/>
      <c r="Y32" s="156"/>
      <c r="Z32" s="146"/>
      <c r="AA32" s="146"/>
      <c r="AB32" s="146"/>
      <c r="AC32" s="146"/>
      <c r="AD32" s="146"/>
      <c r="AE32" s="146"/>
      <c r="AF32" s="146"/>
      <c r="AG32" s="146" t="s">
        <v>127</v>
      </c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73" t="str">
        <f>C32</f>
        <v>- zaměření a vytýčení stávajících inženýrských sítí v místě stavby z hlediska jejich ochrany při provádění stavby.</v>
      </c>
      <c r="BB32" s="146"/>
      <c r="BC32" s="146"/>
      <c r="BD32" s="146"/>
      <c r="BE32" s="146"/>
      <c r="BF32" s="146"/>
      <c r="BG32" s="146"/>
      <c r="BH32" s="146"/>
    </row>
    <row r="33" spans="1:60" outlineLevel="1" x14ac:dyDescent="0.2">
      <c r="A33" s="167">
        <v>9</v>
      </c>
      <c r="B33" s="168" t="s">
        <v>160</v>
      </c>
      <c r="C33" s="175" t="s">
        <v>161</v>
      </c>
      <c r="D33" s="169" t="s">
        <v>120</v>
      </c>
      <c r="E33" s="170">
        <v>1</v>
      </c>
      <c r="F33" s="171"/>
      <c r="G33" s="172">
        <f>ROUND(E33*F33,2)</f>
        <v>0</v>
      </c>
      <c r="H33" s="157"/>
      <c r="I33" s="156">
        <f>ROUND(E33*H33,2)</f>
        <v>0</v>
      </c>
      <c r="J33" s="157"/>
      <c r="K33" s="156">
        <f>ROUND(E33*J33,2)</f>
        <v>0</v>
      </c>
      <c r="L33" s="156">
        <v>21</v>
      </c>
      <c r="M33" s="156">
        <f>G33*(1+L33/100)</f>
        <v>0</v>
      </c>
      <c r="N33" s="155">
        <v>0</v>
      </c>
      <c r="O33" s="155">
        <f>ROUND(E33*N33,2)</f>
        <v>0</v>
      </c>
      <c r="P33" s="155">
        <v>0</v>
      </c>
      <c r="Q33" s="155">
        <f>ROUND(E33*P33,2)</f>
        <v>0</v>
      </c>
      <c r="R33" s="156"/>
      <c r="S33" s="156" t="s">
        <v>121</v>
      </c>
      <c r="T33" s="156" t="s">
        <v>122</v>
      </c>
      <c r="U33" s="156">
        <v>0</v>
      </c>
      <c r="V33" s="156">
        <f>ROUND(E33*U33,2)</f>
        <v>0</v>
      </c>
      <c r="W33" s="156"/>
      <c r="X33" s="156" t="s">
        <v>123</v>
      </c>
      <c r="Y33" s="156" t="s">
        <v>124</v>
      </c>
      <c r="Z33" s="146"/>
      <c r="AA33" s="146"/>
      <c r="AB33" s="146"/>
      <c r="AC33" s="146"/>
      <c r="AD33" s="146"/>
      <c r="AE33" s="146"/>
      <c r="AF33" s="146"/>
      <c r="AG33" s="146" t="s">
        <v>125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ht="33.75" outlineLevel="2" x14ac:dyDescent="0.2">
      <c r="A34" s="153"/>
      <c r="B34" s="154"/>
      <c r="C34" s="247" t="s">
        <v>162</v>
      </c>
      <c r="D34" s="248"/>
      <c r="E34" s="248"/>
      <c r="F34" s="248"/>
      <c r="G34" s="248"/>
      <c r="H34" s="156"/>
      <c r="I34" s="156"/>
      <c r="J34" s="156"/>
      <c r="K34" s="156"/>
      <c r="L34" s="156"/>
      <c r="M34" s="156"/>
      <c r="N34" s="155"/>
      <c r="O34" s="155"/>
      <c r="P34" s="155"/>
      <c r="Q34" s="155"/>
      <c r="R34" s="156"/>
      <c r="S34" s="156"/>
      <c r="T34" s="156"/>
      <c r="U34" s="156"/>
      <c r="V34" s="156"/>
      <c r="W34" s="156"/>
      <c r="X34" s="156"/>
      <c r="Y34" s="156"/>
      <c r="Z34" s="146"/>
      <c r="AA34" s="146"/>
      <c r="AB34" s="146"/>
      <c r="AC34" s="146"/>
      <c r="AD34" s="146"/>
      <c r="AE34" s="146"/>
      <c r="AF34" s="146"/>
      <c r="AG34" s="146" t="s">
        <v>127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73" t="str">
        <f>C34</f>
        <v>- 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v>
      </c>
      <c r="BB34" s="146"/>
      <c r="BC34" s="146"/>
      <c r="BD34" s="146"/>
      <c r="BE34" s="146"/>
      <c r="BF34" s="146"/>
      <c r="BG34" s="146"/>
      <c r="BH34" s="146"/>
    </row>
    <row r="35" spans="1:60" outlineLevel="1" x14ac:dyDescent="0.2">
      <c r="A35" s="167">
        <v>10</v>
      </c>
      <c r="B35" s="168" t="s">
        <v>163</v>
      </c>
      <c r="C35" s="175" t="s">
        <v>164</v>
      </c>
      <c r="D35" s="169" t="s">
        <v>120</v>
      </c>
      <c r="E35" s="170">
        <v>1</v>
      </c>
      <c r="F35" s="171"/>
      <c r="G35" s="172">
        <f>ROUND(E35*F35,2)</f>
        <v>0</v>
      </c>
      <c r="H35" s="157"/>
      <c r="I35" s="156">
        <f>ROUND(E35*H35,2)</f>
        <v>0</v>
      </c>
      <c r="J35" s="157"/>
      <c r="K35" s="156">
        <f>ROUND(E35*J35,2)</f>
        <v>0</v>
      </c>
      <c r="L35" s="156">
        <v>21</v>
      </c>
      <c r="M35" s="156">
        <f>G35*(1+L35/100)</f>
        <v>0</v>
      </c>
      <c r="N35" s="155">
        <v>0</v>
      </c>
      <c r="O35" s="155">
        <f>ROUND(E35*N35,2)</f>
        <v>0</v>
      </c>
      <c r="P35" s="155">
        <v>0</v>
      </c>
      <c r="Q35" s="155">
        <f>ROUND(E35*P35,2)</f>
        <v>0</v>
      </c>
      <c r="R35" s="156"/>
      <c r="S35" s="156" t="s">
        <v>121</v>
      </c>
      <c r="T35" s="156" t="s">
        <v>122</v>
      </c>
      <c r="U35" s="156">
        <v>0</v>
      </c>
      <c r="V35" s="156">
        <f>ROUND(E35*U35,2)</f>
        <v>0</v>
      </c>
      <c r="W35" s="156"/>
      <c r="X35" s="156" t="s">
        <v>123</v>
      </c>
      <c r="Y35" s="156" t="s">
        <v>124</v>
      </c>
      <c r="Z35" s="146"/>
      <c r="AA35" s="146"/>
      <c r="AB35" s="146"/>
      <c r="AC35" s="146"/>
      <c r="AD35" s="146"/>
      <c r="AE35" s="146"/>
      <c r="AF35" s="146"/>
      <c r="AG35" s="146" t="s">
        <v>125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</row>
    <row r="36" spans="1:60" ht="22.5" outlineLevel="2" x14ac:dyDescent="0.2">
      <c r="A36" s="153"/>
      <c r="B36" s="154"/>
      <c r="C36" s="247" t="s">
        <v>165</v>
      </c>
      <c r="D36" s="248"/>
      <c r="E36" s="248"/>
      <c r="F36" s="248"/>
      <c r="G36" s="248"/>
      <c r="H36" s="156"/>
      <c r="I36" s="156"/>
      <c r="J36" s="156"/>
      <c r="K36" s="156"/>
      <c r="L36" s="156"/>
      <c r="M36" s="156"/>
      <c r="N36" s="155"/>
      <c r="O36" s="155"/>
      <c r="P36" s="155"/>
      <c r="Q36" s="155"/>
      <c r="R36" s="156"/>
      <c r="S36" s="156"/>
      <c r="T36" s="156"/>
      <c r="U36" s="156"/>
      <c r="V36" s="156"/>
      <c r="W36" s="156"/>
      <c r="X36" s="156"/>
      <c r="Y36" s="156"/>
      <c r="Z36" s="146"/>
      <c r="AA36" s="146"/>
      <c r="AB36" s="146"/>
      <c r="AC36" s="146"/>
      <c r="AD36" s="146"/>
      <c r="AE36" s="146"/>
      <c r="AF36" s="146"/>
      <c r="AG36" s="146" t="s">
        <v>127</v>
      </c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73" t="str">
        <f>C36</f>
        <v>- geodetické zaměření skutečného stavu jednotlivých objektů oprávněnou osobou (tiskopis v graf. formě 3x, v digitální formě 1x, všech objektů stavby)</v>
      </c>
      <c r="BB36" s="146"/>
      <c r="BC36" s="146"/>
      <c r="BD36" s="146"/>
      <c r="BE36" s="146"/>
      <c r="BF36" s="146"/>
      <c r="BG36" s="146"/>
      <c r="BH36" s="146"/>
    </row>
    <row r="37" spans="1:60" outlineLevel="3" x14ac:dyDescent="0.2">
      <c r="A37" s="153"/>
      <c r="B37" s="154"/>
      <c r="C37" s="245" t="s">
        <v>166</v>
      </c>
      <c r="D37" s="246"/>
      <c r="E37" s="246"/>
      <c r="F37" s="246"/>
      <c r="G37" s="246"/>
      <c r="H37" s="156"/>
      <c r="I37" s="156"/>
      <c r="J37" s="156"/>
      <c r="K37" s="156"/>
      <c r="L37" s="156"/>
      <c r="M37" s="156"/>
      <c r="N37" s="155"/>
      <c r="O37" s="155"/>
      <c r="P37" s="155"/>
      <c r="Q37" s="155"/>
      <c r="R37" s="156"/>
      <c r="S37" s="156"/>
      <c r="T37" s="156"/>
      <c r="U37" s="156"/>
      <c r="V37" s="156"/>
      <c r="W37" s="156"/>
      <c r="X37" s="156"/>
      <c r="Y37" s="156"/>
      <c r="Z37" s="146"/>
      <c r="AA37" s="146"/>
      <c r="AB37" s="146"/>
      <c r="AC37" s="146"/>
      <c r="AD37" s="146"/>
      <c r="AE37" s="146"/>
      <c r="AF37" s="146"/>
      <c r="AG37" s="146" t="s">
        <v>127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1" x14ac:dyDescent="0.2">
      <c r="A38" s="167">
        <v>11</v>
      </c>
      <c r="B38" s="168" t="s">
        <v>167</v>
      </c>
      <c r="C38" s="175" t="s">
        <v>168</v>
      </c>
      <c r="D38" s="169" t="s">
        <v>120</v>
      </c>
      <c r="E38" s="170">
        <v>1</v>
      </c>
      <c r="F38" s="171"/>
      <c r="G38" s="172">
        <f>ROUND(E38*F38,2)</f>
        <v>0</v>
      </c>
      <c r="H38" s="157"/>
      <c r="I38" s="156">
        <f>ROUND(E38*H38,2)</f>
        <v>0</v>
      </c>
      <c r="J38" s="157"/>
      <c r="K38" s="156">
        <f>ROUND(E38*J38,2)</f>
        <v>0</v>
      </c>
      <c r="L38" s="156">
        <v>21</v>
      </c>
      <c r="M38" s="156">
        <f>G38*(1+L38/100)</f>
        <v>0</v>
      </c>
      <c r="N38" s="155">
        <v>0</v>
      </c>
      <c r="O38" s="155">
        <f>ROUND(E38*N38,2)</f>
        <v>0</v>
      </c>
      <c r="P38" s="155">
        <v>0</v>
      </c>
      <c r="Q38" s="155">
        <f>ROUND(E38*P38,2)</f>
        <v>0</v>
      </c>
      <c r="R38" s="156"/>
      <c r="S38" s="156" t="s">
        <v>121</v>
      </c>
      <c r="T38" s="156" t="s">
        <v>122</v>
      </c>
      <c r="U38" s="156">
        <v>0</v>
      </c>
      <c r="V38" s="156">
        <f>ROUND(E38*U38,2)</f>
        <v>0</v>
      </c>
      <c r="W38" s="156"/>
      <c r="X38" s="156" t="s">
        <v>123</v>
      </c>
      <c r="Y38" s="156" t="s">
        <v>124</v>
      </c>
      <c r="Z38" s="146"/>
      <c r="AA38" s="146"/>
      <c r="AB38" s="146"/>
      <c r="AC38" s="146"/>
      <c r="AD38" s="146"/>
      <c r="AE38" s="146"/>
      <c r="AF38" s="146"/>
      <c r="AG38" s="146" t="s">
        <v>125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2" x14ac:dyDescent="0.2">
      <c r="A39" s="153"/>
      <c r="B39" s="154"/>
      <c r="C39" s="247" t="s">
        <v>169</v>
      </c>
      <c r="D39" s="248"/>
      <c r="E39" s="248"/>
      <c r="F39" s="248"/>
      <c r="G39" s="248"/>
      <c r="H39" s="156"/>
      <c r="I39" s="156"/>
      <c r="J39" s="156"/>
      <c r="K39" s="156"/>
      <c r="L39" s="156"/>
      <c r="M39" s="156"/>
      <c r="N39" s="155"/>
      <c r="O39" s="155"/>
      <c r="P39" s="155"/>
      <c r="Q39" s="155"/>
      <c r="R39" s="156"/>
      <c r="S39" s="156"/>
      <c r="T39" s="156"/>
      <c r="U39" s="156"/>
      <c r="V39" s="156"/>
      <c r="W39" s="156"/>
      <c r="X39" s="156"/>
      <c r="Y39" s="156"/>
      <c r="Z39" s="146"/>
      <c r="AA39" s="146"/>
      <c r="AB39" s="146"/>
      <c r="AC39" s="146"/>
      <c r="AD39" s="146"/>
      <c r="AE39" s="146"/>
      <c r="AF39" s="146"/>
      <c r="AG39" s="146" t="s">
        <v>127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</row>
    <row r="40" spans="1:60" outlineLevel="3" x14ac:dyDescent="0.2">
      <c r="A40" s="153"/>
      <c r="B40" s="154"/>
      <c r="C40" s="245" t="s">
        <v>184</v>
      </c>
      <c r="D40" s="246"/>
      <c r="E40" s="246"/>
      <c r="F40" s="246"/>
      <c r="G40" s="246"/>
      <c r="H40" s="156"/>
      <c r="I40" s="156"/>
      <c r="J40" s="156"/>
      <c r="K40" s="156"/>
      <c r="L40" s="156"/>
      <c r="M40" s="156"/>
      <c r="N40" s="155"/>
      <c r="O40" s="155"/>
      <c r="P40" s="155"/>
      <c r="Q40" s="155"/>
      <c r="R40" s="156"/>
      <c r="S40" s="156"/>
      <c r="T40" s="156"/>
      <c r="U40" s="156"/>
      <c r="V40" s="156"/>
      <c r="W40" s="156"/>
      <c r="X40" s="156"/>
      <c r="Y40" s="156"/>
      <c r="Z40" s="146"/>
      <c r="AA40" s="146"/>
      <c r="AB40" s="146"/>
      <c r="AC40" s="146"/>
      <c r="AD40" s="146"/>
      <c r="AE40" s="146"/>
      <c r="AF40" s="146"/>
      <c r="AG40" s="146" t="s">
        <v>127</v>
      </c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3" x14ac:dyDescent="0.2">
      <c r="A41" s="153"/>
      <c r="B41" s="154"/>
      <c r="C41" s="245" t="s">
        <v>185</v>
      </c>
      <c r="D41" s="246"/>
      <c r="E41" s="246"/>
      <c r="F41" s="246"/>
      <c r="G41" s="246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/>
      <c r="AG41" s="146" t="s">
        <v>127</v>
      </c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outlineLevel="3" x14ac:dyDescent="0.2">
      <c r="A42" s="153"/>
      <c r="B42" s="154"/>
      <c r="C42" s="245" t="s">
        <v>186</v>
      </c>
      <c r="D42" s="246"/>
      <c r="E42" s="246"/>
      <c r="F42" s="246"/>
      <c r="G42" s="246"/>
      <c r="H42" s="156"/>
      <c r="I42" s="156"/>
      <c r="J42" s="156"/>
      <c r="K42" s="156"/>
      <c r="L42" s="156"/>
      <c r="M42" s="156"/>
      <c r="N42" s="155"/>
      <c r="O42" s="155"/>
      <c r="P42" s="155"/>
      <c r="Q42" s="155"/>
      <c r="R42" s="156"/>
      <c r="S42" s="156"/>
      <c r="T42" s="156"/>
      <c r="U42" s="156"/>
      <c r="V42" s="156"/>
      <c r="W42" s="156"/>
      <c r="X42" s="156"/>
      <c r="Y42" s="156"/>
      <c r="Z42" s="146"/>
      <c r="AA42" s="146"/>
      <c r="AB42" s="146"/>
      <c r="AC42" s="146"/>
      <c r="AD42" s="146"/>
      <c r="AE42" s="146"/>
      <c r="AF42" s="146"/>
      <c r="AG42" s="146" t="s">
        <v>127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</row>
    <row r="43" spans="1:60" outlineLevel="3" x14ac:dyDescent="0.2">
      <c r="A43" s="153"/>
      <c r="B43" s="154"/>
      <c r="C43" s="245" t="s">
        <v>187</v>
      </c>
      <c r="D43" s="246"/>
      <c r="E43" s="246"/>
      <c r="F43" s="246"/>
      <c r="G43" s="246"/>
      <c r="H43" s="156"/>
      <c r="I43" s="156"/>
      <c r="J43" s="156"/>
      <c r="K43" s="156"/>
      <c r="L43" s="156"/>
      <c r="M43" s="156"/>
      <c r="N43" s="155"/>
      <c r="O43" s="155"/>
      <c r="P43" s="155"/>
      <c r="Q43" s="155"/>
      <c r="R43" s="156"/>
      <c r="S43" s="156"/>
      <c r="T43" s="156"/>
      <c r="U43" s="156"/>
      <c r="V43" s="156"/>
      <c r="W43" s="156"/>
      <c r="X43" s="156"/>
      <c r="Y43" s="156"/>
      <c r="Z43" s="146"/>
      <c r="AA43" s="146"/>
      <c r="AB43" s="146"/>
      <c r="AC43" s="146"/>
      <c r="AD43" s="146"/>
      <c r="AE43" s="146"/>
      <c r="AF43" s="146"/>
      <c r="AG43" s="146" t="s">
        <v>127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</row>
    <row r="44" spans="1:60" outlineLevel="3" x14ac:dyDescent="0.2">
      <c r="A44" s="153"/>
      <c r="B44" s="154"/>
      <c r="C44" s="245" t="s">
        <v>170</v>
      </c>
      <c r="D44" s="246"/>
      <c r="E44" s="246"/>
      <c r="F44" s="246"/>
      <c r="G44" s="246"/>
      <c r="H44" s="156"/>
      <c r="I44" s="156"/>
      <c r="J44" s="156"/>
      <c r="K44" s="156"/>
      <c r="L44" s="156"/>
      <c r="M44" s="156"/>
      <c r="N44" s="155"/>
      <c r="O44" s="155"/>
      <c r="P44" s="155"/>
      <c r="Q44" s="155"/>
      <c r="R44" s="156"/>
      <c r="S44" s="156"/>
      <c r="T44" s="156"/>
      <c r="U44" s="156"/>
      <c r="V44" s="156"/>
      <c r="W44" s="156"/>
      <c r="X44" s="156"/>
      <c r="Y44" s="156"/>
      <c r="Z44" s="146"/>
      <c r="AA44" s="146"/>
      <c r="AB44" s="146"/>
      <c r="AC44" s="146"/>
      <c r="AD44" s="146"/>
      <c r="AE44" s="146"/>
      <c r="AF44" s="146"/>
      <c r="AG44" s="146" t="s">
        <v>127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</row>
    <row r="45" spans="1:60" outlineLevel="1" x14ac:dyDescent="0.2">
      <c r="A45" s="167">
        <v>12</v>
      </c>
      <c r="B45" s="168" t="s">
        <v>171</v>
      </c>
      <c r="C45" s="175" t="s">
        <v>172</v>
      </c>
      <c r="D45" s="169" t="s">
        <v>173</v>
      </c>
      <c r="E45" s="170">
        <v>2</v>
      </c>
      <c r="F45" s="171"/>
      <c r="G45" s="172">
        <f>ROUND(E45*F45,2)</f>
        <v>0</v>
      </c>
      <c r="H45" s="157"/>
      <c r="I45" s="156">
        <f>ROUND(E45*H45,2)</f>
        <v>0</v>
      </c>
      <c r="J45" s="157"/>
      <c r="K45" s="156">
        <f>ROUND(E45*J45,2)</f>
        <v>0</v>
      </c>
      <c r="L45" s="156">
        <v>21</v>
      </c>
      <c r="M45" s="156">
        <f>G45*(1+L45/100)</f>
        <v>0</v>
      </c>
      <c r="N45" s="155">
        <v>0</v>
      </c>
      <c r="O45" s="155">
        <f>ROUND(E45*N45,2)</f>
        <v>0</v>
      </c>
      <c r="P45" s="155">
        <v>0</v>
      </c>
      <c r="Q45" s="155">
        <f>ROUND(E45*P45,2)</f>
        <v>0</v>
      </c>
      <c r="R45" s="156"/>
      <c r="S45" s="156" t="s">
        <v>142</v>
      </c>
      <c r="T45" s="156" t="s">
        <v>122</v>
      </c>
      <c r="U45" s="156">
        <v>0</v>
      </c>
      <c r="V45" s="156">
        <f>ROUND(E45*U45,2)</f>
        <v>0</v>
      </c>
      <c r="W45" s="156"/>
      <c r="X45" s="156" t="s">
        <v>174</v>
      </c>
      <c r="Y45" s="156" t="s">
        <v>124</v>
      </c>
      <c r="Z45" s="146"/>
      <c r="AA45" s="146"/>
      <c r="AB45" s="146"/>
      <c r="AC45" s="146"/>
      <c r="AD45" s="146"/>
      <c r="AE45" s="146"/>
      <c r="AF45" s="146"/>
      <c r="AG45" s="146" t="s">
        <v>175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outlineLevel="2" x14ac:dyDescent="0.2">
      <c r="A46" s="153"/>
      <c r="B46" s="154"/>
      <c r="C46" s="247" t="s">
        <v>176</v>
      </c>
      <c r="D46" s="248"/>
      <c r="E46" s="248"/>
      <c r="F46" s="248"/>
      <c r="G46" s="248"/>
      <c r="H46" s="156"/>
      <c r="I46" s="156"/>
      <c r="J46" s="156"/>
      <c r="K46" s="156"/>
      <c r="L46" s="156"/>
      <c r="M46" s="156"/>
      <c r="N46" s="155"/>
      <c r="O46" s="155"/>
      <c r="P46" s="155"/>
      <c r="Q46" s="155"/>
      <c r="R46" s="156"/>
      <c r="S46" s="156"/>
      <c r="T46" s="156"/>
      <c r="U46" s="156"/>
      <c r="V46" s="156"/>
      <c r="W46" s="156"/>
      <c r="X46" s="156"/>
      <c r="Y46" s="156"/>
      <c r="Z46" s="146"/>
      <c r="AA46" s="146"/>
      <c r="AB46" s="146"/>
      <c r="AC46" s="146"/>
      <c r="AD46" s="146"/>
      <c r="AE46" s="146"/>
      <c r="AF46" s="146"/>
      <c r="AG46" s="146" t="s">
        <v>127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outlineLevel="3" x14ac:dyDescent="0.2">
      <c r="A47" s="153"/>
      <c r="B47" s="154"/>
      <c r="C47" s="245" t="s">
        <v>177</v>
      </c>
      <c r="D47" s="246"/>
      <c r="E47" s="246"/>
      <c r="F47" s="246"/>
      <c r="G47" s="246"/>
      <c r="H47" s="156"/>
      <c r="I47" s="156"/>
      <c r="J47" s="156"/>
      <c r="K47" s="156"/>
      <c r="L47" s="156"/>
      <c r="M47" s="156"/>
      <c r="N47" s="155"/>
      <c r="O47" s="155"/>
      <c r="P47" s="155"/>
      <c r="Q47" s="155"/>
      <c r="R47" s="156"/>
      <c r="S47" s="156"/>
      <c r="T47" s="156"/>
      <c r="U47" s="156"/>
      <c r="V47" s="156"/>
      <c r="W47" s="156"/>
      <c r="X47" s="156"/>
      <c r="Y47" s="156"/>
      <c r="Z47" s="146"/>
      <c r="AA47" s="146"/>
      <c r="AB47" s="146"/>
      <c r="AC47" s="146"/>
      <c r="AD47" s="146"/>
      <c r="AE47" s="146"/>
      <c r="AF47" s="146"/>
      <c r="AG47" s="146" t="s">
        <v>127</v>
      </c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</row>
    <row r="48" spans="1:60" outlineLevel="1" x14ac:dyDescent="0.2">
      <c r="A48" s="167">
        <v>13</v>
      </c>
      <c r="B48" s="168" t="s">
        <v>178</v>
      </c>
      <c r="C48" s="175" t="s">
        <v>179</v>
      </c>
      <c r="D48" s="169" t="s">
        <v>173</v>
      </c>
      <c r="E48" s="170">
        <v>6</v>
      </c>
      <c r="F48" s="171"/>
      <c r="G48" s="172">
        <f>ROUND(E48*F48,2)</f>
        <v>0</v>
      </c>
      <c r="H48" s="157"/>
      <c r="I48" s="156">
        <f>ROUND(E48*H48,2)</f>
        <v>0</v>
      </c>
      <c r="J48" s="157"/>
      <c r="K48" s="156">
        <f>ROUND(E48*J48,2)</f>
        <v>0</v>
      </c>
      <c r="L48" s="156">
        <v>21</v>
      </c>
      <c r="M48" s="156">
        <f>G48*(1+L48/100)</f>
        <v>0</v>
      </c>
      <c r="N48" s="155">
        <v>0</v>
      </c>
      <c r="O48" s="155">
        <f>ROUND(E48*N48,2)</f>
        <v>0</v>
      </c>
      <c r="P48" s="155">
        <v>0</v>
      </c>
      <c r="Q48" s="155">
        <f>ROUND(E48*P48,2)</f>
        <v>0</v>
      </c>
      <c r="R48" s="156"/>
      <c r="S48" s="156" t="s">
        <v>142</v>
      </c>
      <c r="T48" s="156" t="s">
        <v>122</v>
      </c>
      <c r="U48" s="156">
        <v>0</v>
      </c>
      <c r="V48" s="156">
        <f>ROUND(E48*U48,2)</f>
        <v>0</v>
      </c>
      <c r="W48" s="156"/>
      <c r="X48" s="156" t="s">
        <v>174</v>
      </c>
      <c r="Y48" s="156" t="s">
        <v>124</v>
      </c>
      <c r="Z48" s="146"/>
      <c r="AA48" s="146"/>
      <c r="AB48" s="146"/>
      <c r="AC48" s="146"/>
      <c r="AD48" s="146"/>
      <c r="AE48" s="146"/>
      <c r="AF48" s="146"/>
      <c r="AG48" s="146" t="s">
        <v>175</v>
      </c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2" x14ac:dyDescent="0.2">
      <c r="A49" s="153"/>
      <c r="B49" s="154"/>
      <c r="C49" s="247" t="s">
        <v>180</v>
      </c>
      <c r="D49" s="248"/>
      <c r="E49" s="248"/>
      <c r="F49" s="248"/>
      <c r="G49" s="248"/>
      <c r="H49" s="156"/>
      <c r="I49" s="156"/>
      <c r="J49" s="156"/>
      <c r="K49" s="156"/>
      <c r="L49" s="156"/>
      <c r="M49" s="156"/>
      <c r="N49" s="155"/>
      <c r="O49" s="155"/>
      <c r="P49" s="155"/>
      <c r="Q49" s="155"/>
      <c r="R49" s="156"/>
      <c r="S49" s="156"/>
      <c r="T49" s="156"/>
      <c r="U49" s="156"/>
      <c r="V49" s="156"/>
      <c r="W49" s="156"/>
      <c r="X49" s="156"/>
      <c r="Y49" s="156"/>
      <c r="Z49" s="146"/>
      <c r="AA49" s="146"/>
      <c r="AB49" s="146"/>
      <c r="AC49" s="146"/>
      <c r="AD49" s="146"/>
      <c r="AE49" s="146"/>
      <c r="AF49" s="146"/>
      <c r="AG49" s="146" t="s">
        <v>127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outlineLevel="3" x14ac:dyDescent="0.2">
      <c r="A50" s="153"/>
      <c r="B50" s="154"/>
      <c r="C50" s="245" t="s">
        <v>177</v>
      </c>
      <c r="D50" s="246"/>
      <c r="E50" s="246"/>
      <c r="F50" s="246"/>
      <c r="G50" s="246"/>
      <c r="H50" s="156"/>
      <c r="I50" s="156"/>
      <c r="J50" s="156"/>
      <c r="K50" s="156"/>
      <c r="L50" s="156"/>
      <c r="M50" s="156"/>
      <c r="N50" s="155"/>
      <c r="O50" s="155"/>
      <c r="P50" s="155"/>
      <c r="Q50" s="155"/>
      <c r="R50" s="156"/>
      <c r="S50" s="156"/>
      <c r="T50" s="156"/>
      <c r="U50" s="156"/>
      <c r="V50" s="156"/>
      <c r="W50" s="156"/>
      <c r="X50" s="156"/>
      <c r="Y50" s="156"/>
      <c r="Z50" s="146"/>
      <c r="AA50" s="146"/>
      <c r="AB50" s="146"/>
      <c r="AC50" s="146"/>
      <c r="AD50" s="146"/>
      <c r="AE50" s="146"/>
      <c r="AF50" s="146"/>
      <c r="AG50" s="146" t="s">
        <v>127</v>
      </c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</row>
    <row r="51" spans="1:60" x14ac:dyDescent="0.2">
      <c r="A51" s="3"/>
      <c r="B51" s="4"/>
      <c r="C51" s="176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AE51">
        <v>15</v>
      </c>
      <c r="AF51">
        <v>21</v>
      </c>
      <c r="AG51" t="s">
        <v>102</v>
      </c>
    </row>
    <row r="52" spans="1:60" x14ac:dyDescent="0.2">
      <c r="A52" s="149"/>
      <c r="B52" s="150" t="s">
        <v>31</v>
      </c>
      <c r="C52" s="177"/>
      <c r="D52" s="151"/>
      <c r="E52" s="152"/>
      <c r="F52" s="152"/>
      <c r="G52" s="166">
        <f>G8+G24</f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AE52">
        <f>SUMIF(L7:L50,AE51,G7:G50)</f>
        <v>0</v>
      </c>
      <c r="AF52">
        <f>SUMIF(L7:L50,AF51,G7:G50)</f>
        <v>0</v>
      </c>
      <c r="AG52" t="s">
        <v>181</v>
      </c>
    </row>
    <row r="53" spans="1:60" x14ac:dyDescent="0.2">
      <c r="A53" s="3"/>
      <c r="B53" s="4"/>
      <c r="C53" s="176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60" x14ac:dyDescent="0.2">
      <c r="A54" s="3"/>
      <c r="B54" s="4"/>
      <c r="C54" s="176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60" x14ac:dyDescent="0.2">
      <c r="A55" s="256" t="s">
        <v>182</v>
      </c>
      <c r="B55" s="256"/>
      <c r="C55" s="257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60" x14ac:dyDescent="0.2">
      <c r="A56" s="258"/>
      <c r="B56" s="259"/>
      <c r="C56" s="260"/>
      <c r="D56" s="259"/>
      <c r="E56" s="259"/>
      <c r="F56" s="259"/>
      <c r="G56" s="26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AG56" t="s">
        <v>183</v>
      </c>
    </row>
    <row r="57" spans="1:60" x14ac:dyDescent="0.2">
      <c r="A57" s="262"/>
      <c r="B57" s="263"/>
      <c r="C57" s="264"/>
      <c r="D57" s="263"/>
      <c r="E57" s="263"/>
      <c r="F57" s="263"/>
      <c r="G57" s="265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60" x14ac:dyDescent="0.2">
      <c r="A58" s="262"/>
      <c r="B58" s="263"/>
      <c r="C58" s="264"/>
      <c r="D58" s="263"/>
      <c r="E58" s="263"/>
      <c r="F58" s="263"/>
      <c r="G58" s="265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60" x14ac:dyDescent="0.2">
      <c r="A59" s="262"/>
      <c r="B59" s="263"/>
      <c r="C59" s="264"/>
      <c r="D59" s="263"/>
      <c r="E59" s="263"/>
      <c r="F59" s="263"/>
      <c r="G59" s="265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60" x14ac:dyDescent="0.2">
      <c r="A60" s="266"/>
      <c r="B60" s="267"/>
      <c r="C60" s="268"/>
      <c r="D60" s="267"/>
      <c r="E60" s="267"/>
      <c r="F60" s="267"/>
      <c r="G60" s="26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60" x14ac:dyDescent="0.2">
      <c r="A61" s="3"/>
      <c r="B61" s="4"/>
      <c r="C61" s="176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0" x14ac:dyDescent="0.2">
      <c r="C62" s="178"/>
      <c r="D62" s="10"/>
      <c r="AG62" t="s">
        <v>188</v>
      </c>
    </row>
    <row r="63" spans="1:60" x14ac:dyDescent="0.2">
      <c r="D63" s="10"/>
    </row>
    <row r="64" spans="1:60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mRNzsewVidOwJ9Q71zU0k+Sq7pVkUP8asYtuOkfT2quDat7a+nh7xqyCJHxfkW8+nAXQBCul12HEvmwyNpBL1Q==" saltValue="5X5xj06OWbbmqEjqAcYTyA==" spinCount="100000" sheet="1" objects="1" scenarios="1"/>
  <mergeCells count="34">
    <mergeCell ref="A56:G60"/>
    <mergeCell ref="C10:G10"/>
    <mergeCell ref="C12:G12"/>
    <mergeCell ref="C14:G14"/>
    <mergeCell ref="C16:G16"/>
    <mergeCell ref="A1:G1"/>
    <mergeCell ref="C2:G2"/>
    <mergeCell ref="C3:G3"/>
    <mergeCell ref="C4:G4"/>
    <mergeCell ref="A55:C55"/>
    <mergeCell ref="C34:G34"/>
    <mergeCell ref="C18:G18"/>
    <mergeCell ref="C19:G19"/>
    <mergeCell ref="C20:G20"/>
    <mergeCell ref="C21:G21"/>
    <mergeCell ref="C22:G22"/>
    <mergeCell ref="C23:G23"/>
    <mergeCell ref="C26:G26"/>
    <mergeCell ref="C27:G27"/>
    <mergeCell ref="C29:G29"/>
    <mergeCell ref="C30:G30"/>
    <mergeCell ref="C32:G32"/>
    <mergeCell ref="C50:G50"/>
    <mergeCell ref="C36:G36"/>
    <mergeCell ref="C37:G37"/>
    <mergeCell ref="C39:G39"/>
    <mergeCell ref="C40:G40"/>
    <mergeCell ref="C41:G41"/>
    <mergeCell ref="C42:G42"/>
    <mergeCell ref="C43:G43"/>
    <mergeCell ref="C44:G44"/>
    <mergeCell ref="C46:G46"/>
    <mergeCell ref="C47:G47"/>
    <mergeCell ref="C49:G49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8E27-F30F-4AE9-8252-44984FA8EF2B}">
  <sheetPr>
    <outlinePr summaryBelow="0"/>
  </sheetPr>
  <dimension ref="A1:BH5000"/>
  <sheetViews>
    <sheetView workbookViewId="0">
      <pane ySplit="7" topLeftCell="A8" activePane="bottomLeft" state="frozen"/>
      <selection pane="bottomLeft" activeCell="F9" sqref="F9"/>
    </sheetView>
  </sheetViews>
  <sheetFormatPr defaultRowHeight="12.75" outlineLevelRow="3" x14ac:dyDescent="0.2"/>
  <cols>
    <col min="1" max="1" width="3.42578125" customWidth="1"/>
    <col min="2" max="2" width="12.42578125" style="120" customWidth="1"/>
    <col min="3" max="3" width="38.140625" style="120" customWidth="1"/>
    <col min="4" max="4" width="4.85546875" customWidth="1"/>
    <col min="5" max="5" width="10.42578125" customWidth="1"/>
    <col min="6" max="6" width="9.85546875" customWidth="1"/>
    <col min="7" max="7" width="12.5703125" customWidth="1"/>
    <col min="8" max="25" width="0" hidden="1" customWidth="1"/>
    <col min="29" max="29" width="0" hidden="1" customWidth="1"/>
    <col min="31" max="41" width="0" hidden="1" customWidth="1"/>
    <col min="53" max="53" width="73.5703125" customWidth="1"/>
  </cols>
  <sheetData>
    <row r="1" spans="1:60" ht="15.75" customHeight="1" x14ac:dyDescent="0.25">
      <c r="A1" s="249" t="s">
        <v>7</v>
      </c>
      <c r="B1" s="249"/>
      <c r="C1" s="249"/>
      <c r="D1" s="249"/>
      <c r="E1" s="249"/>
      <c r="F1" s="249"/>
      <c r="G1" s="249"/>
      <c r="AG1" t="s">
        <v>90</v>
      </c>
    </row>
    <row r="2" spans="1:60" ht="24.95" customHeight="1" x14ac:dyDescent="0.2">
      <c r="A2" s="50" t="s">
        <v>8</v>
      </c>
      <c r="B2" s="49" t="s">
        <v>43</v>
      </c>
      <c r="C2" s="250" t="s">
        <v>44</v>
      </c>
      <c r="D2" s="251"/>
      <c r="E2" s="251"/>
      <c r="F2" s="251"/>
      <c r="G2" s="252"/>
      <c r="AG2" t="s">
        <v>91</v>
      </c>
    </row>
    <row r="3" spans="1:60" ht="24.95" customHeight="1" x14ac:dyDescent="0.2">
      <c r="A3" s="50" t="s">
        <v>9</v>
      </c>
      <c r="B3" s="49" t="s">
        <v>49</v>
      </c>
      <c r="C3" s="250" t="s">
        <v>50</v>
      </c>
      <c r="D3" s="251"/>
      <c r="E3" s="251"/>
      <c r="F3" s="251"/>
      <c r="G3" s="252"/>
      <c r="AC3" s="120" t="s">
        <v>91</v>
      </c>
      <c r="AG3" t="s">
        <v>92</v>
      </c>
    </row>
    <row r="4" spans="1:60" ht="24.95" customHeight="1" x14ac:dyDescent="0.2">
      <c r="A4" s="139" t="s">
        <v>10</v>
      </c>
      <c r="B4" s="140" t="s">
        <v>46</v>
      </c>
      <c r="C4" s="253" t="s">
        <v>51</v>
      </c>
      <c r="D4" s="254"/>
      <c r="E4" s="254"/>
      <c r="F4" s="254"/>
      <c r="G4" s="255"/>
      <c r="AG4" t="s">
        <v>93</v>
      </c>
    </row>
    <row r="5" spans="1:60" x14ac:dyDescent="0.2">
      <c r="D5" s="10"/>
    </row>
    <row r="6" spans="1:60" ht="38.25" x14ac:dyDescent="0.2">
      <c r="A6" s="142" t="s">
        <v>94</v>
      </c>
      <c r="B6" s="144" t="s">
        <v>95</v>
      </c>
      <c r="C6" s="144" t="s">
        <v>96</v>
      </c>
      <c r="D6" s="143" t="s">
        <v>97</v>
      </c>
      <c r="E6" s="142" t="s">
        <v>98</v>
      </c>
      <c r="F6" s="141" t="s">
        <v>99</v>
      </c>
      <c r="G6" s="142" t="s">
        <v>31</v>
      </c>
      <c r="H6" s="145" t="s">
        <v>32</v>
      </c>
      <c r="I6" s="145" t="s">
        <v>100</v>
      </c>
      <c r="J6" s="145" t="s">
        <v>33</v>
      </c>
      <c r="K6" s="145" t="s">
        <v>101</v>
      </c>
      <c r="L6" s="145" t="s">
        <v>102</v>
      </c>
      <c r="M6" s="145" t="s">
        <v>103</v>
      </c>
      <c r="N6" s="145" t="s">
        <v>104</v>
      </c>
      <c r="O6" s="145" t="s">
        <v>105</v>
      </c>
      <c r="P6" s="145" t="s">
        <v>106</v>
      </c>
      <c r="Q6" s="145" t="s">
        <v>107</v>
      </c>
      <c r="R6" s="145" t="s">
        <v>108</v>
      </c>
      <c r="S6" s="145" t="s">
        <v>109</v>
      </c>
      <c r="T6" s="145" t="s">
        <v>110</v>
      </c>
      <c r="U6" s="145" t="s">
        <v>111</v>
      </c>
      <c r="V6" s="145" t="s">
        <v>112</v>
      </c>
      <c r="W6" s="145" t="s">
        <v>113</v>
      </c>
      <c r="X6" s="145" t="s">
        <v>114</v>
      </c>
      <c r="Y6" s="145" t="s">
        <v>115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60" t="s">
        <v>116</v>
      </c>
      <c r="B8" s="161" t="s">
        <v>69</v>
      </c>
      <c r="C8" s="174" t="s">
        <v>70</v>
      </c>
      <c r="D8" s="162"/>
      <c r="E8" s="163"/>
      <c r="F8" s="164"/>
      <c r="G8" s="165">
        <f>SUMIF(AG9:AG56,"&lt;&gt;NOR",G9:G56)</f>
        <v>0</v>
      </c>
      <c r="H8" s="159"/>
      <c r="I8" s="159">
        <f>SUM(I9:I56)</f>
        <v>0</v>
      </c>
      <c r="J8" s="159"/>
      <c r="K8" s="159">
        <f>SUM(K9:K56)</f>
        <v>0</v>
      </c>
      <c r="L8" s="159"/>
      <c r="M8" s="159">
        <f>SUM(M9:M56)</f>
        <v>0</v>
      </c>
      <c r="N8" s="158"/>
      <c r="O8" s="158">
        <f>SUM(O9:O56)</f>
        <v>0</v>
      </c>
      <c r="P8" s="158"/>
      <c r="Q8" s="158">
        <f>SUM(Q9:Q56)</f>
        <v>36.29</v>
      </c>
      <c r="R8" s="159"/>
      <c r="S8" s="159"/>
      <c r="T8" s="159"/>
      <c r="U8" s="159"/>
      <c r="V8" s="159">
        <f>SUM(V9:V56)</f>
        <v>81.970000000000013</v>
      </c>
      <c r="W8" s="159"/>
      <c r="X8" s="159"/>
      <c r="Y8" s="159"/>
      <c r="AG8" t="s">
        <v>117</v>
      </c>
    </row>
    <row r="9" spans="1:60" ht="22.5" outlineLevel="1" x14ac:dyDescent="0.2">
      <c r="A9" s="167">
        <v>1</v>
      </c>
      <c r="B9" s="168" t="s">
        <v>189</v>
      </c>
      <c r="C9" s="175" t="s">
        <v>190</v>
      </c>
      <c r="D9" s="169" t="s">
        <v>191</v>
      </c>
      <c r="E9" s="170">
        <v>21.218</v>
      </c>
      <c r="F9" s="171"/>
      <c r="G9" s="172">
        <f>ROUND(E9*F9,2)</f>
        <v>0</v>
      </c>
      <c r="H9" s="157"/>
      <c r="I9" s="156">
        <f>ROUND(E9*H9,2)</f>
        <v>0</v>
      </c>
      <c r="J9" s="157"/>
      <c r="K9" s="156">
        <f>ROUND(E9*J9,2)</f>
        <v>0</v>
      </c>
      <c r="L9" s="156">
        <v>21</v>
      </c>
      <c r="M9" s="156">
        <f>G9*(1+L9/100)</f>
        <v>0</v>
      </c>
      <c r="N9" s="155">
        <v>0</v>
      </c>
      <c r="O9" s="155">
        <f>ROUND(E9*N9,2)</f>
        <v>0</v>
      </c>
      <c r="P9" s="155">
        <v>0</v>
      </c>
      <c r="Q9" s="155">
        <f>ROUND(E9*P9,2)</f>
        <v>0</v>
      </c>
      <c r="R9" s="156"/>
      <c r="S9" s="156" t="s">
        <v>121</v>
      </c>
      <c r="T9" s="156" t="s">
        <v>121</v>
      </c>
      <c r="U9" s="156">
        <v>0</v>
      </c>
      <c r="V9" s="156">
        <f>ROUND(E9*U9,2)</f>
        <v>0</v>
      </c>
      <c r="W9" s="156"/>
      <c r="X9" s="156" t="s">
        <v>137</v>
      </c>
      <c r="Y9" s="156" t="s">
        <v>124</v>
      </c>
      <c r="Z9" s="146"/>
      <c r="AA9" s="146"/>
      <c r="AB9" s="146"/>
      <c r="AC9" s="146"/>
      <c r="AD9" s="146"/>
      <c r="AE9" s="146"/>
      <c r="AF9" s="146"/>
      <c r="AG9" s="146" t="s">
        <v>138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2" x14ac:dyDescent="0.2">
      <c r="A10" s="153"/>
      <c r="B10" s="154"/>
      <c r="C10" s="247" t="s">
        <v>192</v>
      </c>
      <c r="D10" s="248"/>
      <c r="E10" s="248"/>
      <c r="F10" s="248"/>
      <c r="G10" s="248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127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outlineLevel="3" x14ac:dyDescent="0.2">
      <c r="A11" s="153"/>
      <c r="B11" s="154"/>
      <c r="C11" s="245" t="s">
        <v>193</v>
      </c>
      <c r="D11" s="246"/>
      <c r="E11" s="246"/>
      <c r="F11" s="246"/>
      <c r="G11" s="246"/>
      <c r="H11" s="156"/>
      <c r="I11" s="156"/>
      <c r="J11" s="156"/>
      <c r="K11" s="156"/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Z11" s="146"/>
      <c r="AA11" s="146"/>
      <c r="AB11" s="146"/>
      <c r="AC11" s="146"/>
      <c r="AD11" s="146"/>
      <c r="AE11" s="146"/>
      <c r="AF11" s="146"/>
      <c r="AG11" s="146" t="s">
        <v>127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outlineLevel="3" x14ac:dyDescent="0.2">
      <c r="A12" s="153"/>
      <c r="B12" s="154"/>
      <c r="C12" s="245" t="s">
        <v>194</v>
      </c>
      <c r="D12" s="246"/>
      <c r="E12" s="246"/>
      <c r="F12" s="246"/>
      <c r="G12" s="246"/>
      <c r="H12" s="156"/>
      <c r="I12" s="156"/>
      <c r="J12" s="156"/>
      <c r="K12" s="156"/>
      <c r="L12" s="156"/>
      <c r="M12" s="156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  <c r="Y12" s="156"/>
      <c r="Z12" s="146"/>
      <c r="AA12" s="146"/>
      <c r="AB12" s="146"/>
      <c r="AC12" s="146"/>
      <c r="AD12" s="146"/>
      <c r="AE12" s="146"/>
      <c r="AF12" s="146"/>
      <c r="AG12" s="146" t="s">
        <v>127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ht="22.5" outlineLevel="3" x14ac:dyDescent="0.2">
      <c r="A13" s="153"/>
      <c r="B13" s="154"/>
      <c r="C13" s="245" t="s">
        <v>195</v>
      </c>
      <c r="D13" s="246"/>
      <c r="E13" s="246"/>
      <c r="F13" s="246"/>
      <c r="G13" s="246"/>
      <c r="H13" s="156"/>
      <c r="I13" s="156"/>
      <c r="J13" s="156"/>
      <c r="K13" s="156"/>
      <c r="L13" s="156"/>
      <c r="M13" s="156"/>
      <c r="N13" s="155"/>
      <c r="O13" s="155"/>
      <c r="P13" s="155"/>
      <c r="Q13" s="155"/>
      <c r="R13" s="156"/>
      <c r="S13" s="156"/>
      <c r="T13" s="156"/>
      <c r="U13" s="156"/>
      <c r="V13" s="156"/>
      <c r="W13" s="156"/>
      <c r="X13" s="156"/>
      <c r="Y13" s="156"/>
      <c r="Z13" s="146"/>
      <c r="AA13" s="146"/>
      <c r="AB13" s="146"/>
      <c r="AC13" s="146"/>
      <c r="AD13" s="146"/>
      <c r="AE13" s="146"/>
      <c r="AF13" s="146"/>
      <c r="AG13" s="146" t="s">
        <v>127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73" t="str">
        <f>C13</f>
        <v>- přebytečbá ornice bude rozhrnuta na pozemcích investora pro zlepšení vegetačního pokryvu, či uložena dle jeho pokynů</v>
      </c>
      <c r="BB13" s="146"/>
      <c r="BC13" s="146"/>
      <c r="BD13" s="146"/>
      <c r="BE13" s="146"/>
      <c r="BF13" s="146"/>
      <c r="BG13" s="146"/>
      <c r="BH13" s="146"/>
    </row>
    <row r="14" spans="1:60" ht="33.75" outlineLevel="2" x14ac:dyDescent="0.2">
      <c r="A14" s="153"/>
      <c r="B14" s="154"/>
      <c r="C14" s="187" t="s">
        <v>196</v>
      </c>
      <c r="D14" s="179"/>
      <c r="E14" s="180">
        <v>21.218</v>
      </c>
      <c r="F14" s="156"/>
      <c r="G14" s="156"/>
      <c r="H14" s="156"/>
      <c r="I14" s="156"/>
      <c r="J14" s="156"/>
      <c r="K14" s="156"/>
      <c r="L14" s="156"/>
      <c r="M14" s="156"/>
      <c r="N14" s="155"/>
      <c r="O14" s="155"/>
      <c r="P14" s="155"/>
      <c r="Q14" s="155"/>
      <c r="R14" s="156"/>
      <c r="S14" s="156"/>
      <c r="T14" s="156"/>
      <c r="U14" s="156"/>
      <c r="V14" s="156"/>
      <c r="W14" s="156"/>
      <c r="X14" s="156"/>
      <c r="Y14" s="156"/>
      <c r="Z14" s="146"/>
      <c r="AA14" s="146"/>
      <c r="AB14" s="146"/>
      <c r="AC14" s="146"/>
      <c r="AD14" s="146"/>
      <c r="AE14" s="146"/>
      <c r="AF14" s="146"/>
      <c r="AG14" s="146" t="s">
        <v>197</v>
      </c>
      <c r="AH14" s="146">
        <v>0</v>
      </c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 x14ac:dyDescent="0.2">
      <c r="A15" s="167">
        <v>2</v>
      </c>
      <c r="B15" s="168" t="s">
        <v>198</v>
      </c>
      <c r="C15" s="175" t="s">
        <v>199</v>
      </c>
      <c r="D15" s="169" t="s">
        <v>200</v>
      </c>
      <c r="E15" s="170">
        <v>30</v>
      </c>
      <c r="F15" s="171"/>
      <c r="G15" s="172">
        <f>ROUND(E15*F15,2)</f>
        <v>0</v>
      </c>
      <c r="H15" s="157"/>
      <c r="I15" s="156">
        <f>ROUND(E15*H15,2)</f>
        <v>0</v>
      </c>
      <c r="J15" s="157"/>
      <c r="K15" s="156">
        <f>ROUND(E15*J15,2)</f>
        <v>0</v>
      </c>
      <c r="L15" s="156">
        <v>21</v>
      </c>
      <c r="M15" s="156">
        <f>G15*(1+L15/100)</f>
        <v>0</v>
      </c>
      <c r="N15" s="155">
        <v>0</v>
      </c>
      <c r="O15" s="155">
        <f>ROUND(E15*N15,2)</f>
        <v>0</v>
      </c>
      <c r="P15" s="155">
        <v>0</v>
      </c>
      <c r="Q15" s="155">
        <f>ROUND(E15*P15,2)</f>
        <v>0</v>
      </c>
      <c r="R15" s="156"/>
      <c r="S15" s="156" t="s">
        <v>121</v>
      </c>
      <c r="T15" s="156" t="s">
        <v>121</v>
      </c>
      <c r="U15" s="156">
        <v>0.17</v>
      </c>
      <c r="V15" s="156">
        <f>ROUND(E15*U15,2)</f>
        <v>5.0999999999999996</v>
      </c>
      <c r="W15" s="156"/>
      <c r="X15" s="156" t="s">
        <v>174</v>
      </c>
      <c r="Y15" s="156" t="s">
        <v>124</v>
      </c>
      <c r="Z15" s="146"/>
      <c r="AA15" s="146"/>
      <c r="AB15" s="146"/>
      <c r="AC15" s="146"/>
      <c r="AD15" s="146"/>
      <c r="AE15" s="146"/>
      <c r="AF15" s="146"/>
      <c r="AG15" s="146" t="s">
        <v>175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outlineLevel="2" x14ac:dyDescent="0.2">
      <c r="A16" s="153"/>
      <c r="B16" s="154"/>
      <c r="C16" s="247" t="s">
        <v>201</v>
      </c>
      <c r="D16" s="248"/>
      <c r="E16" s="248"/>
      <c r="F16" s="248"/>
      <c r="G16" s="248"/>
      <c r="H16" s="156"/>
      <c r="I16" s="156"/>
      <c r="J16" s="156"/>
      <c r="K16" s="156"/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Z16" s="146"/>
      <c r="AA16" s="146"/>
      <c r="AB16" s="146"/>
      <c r="AC16" s="146"/>
      <c r="AD16" s="146"/>
      <c r="AE16" s="146"/>
      <c r="AF16" s="146"/>
      <c r="AG16" s="146" t="s">
        <v>127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outlineLevel="2" x14ac:dyDescent="0.2">
      <c r="A17" s="153"/>
      <c r="B17" s="154"/>
      <c r="C17" s="187" t="s">
        <v>202</v>
      </c>
      <c r="D17" s="179"/>
      <c r="E17" s="180">
        <v>30</v>
      </c>
      <c r="F17" s="156"/>
      <c r="G17" s="156"/>
      <c r="H17" s="156"/>
      <c r="I17" s="156"/>
      <c r="J17" s="156"/>
      <c r="K17" s="156"/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Z17" s="146"/>
      <c r="AA17" s="146"/>
      <c r="AB17" s="146"/>
      <c r="AC17" s="146"/>
      <c r="AD17" s="146"/>
      <c r="AE17" s="146"/>
      <c r="AF17" s="146"/>
      <c r="AG17" s="146" t="s">
        <v>197</v>
      </c>
      <c r="AH17" s="146">
        <v>0</v>
      </c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1" x14ac:dyDescent="0.2">
      <c r="A18" s="167">
        <v>3</v>
      </c>
      <c r="B18" s="168" t="s">
        <v>203</v>
      </c>
      <c r="C18" s="175" t="s">
        <v>204</v>
      </c>
      <c r="D18" s="169" t="s">
        <v>200</v>
      </c>
      <c r="E18" s="170">
        <v>32.1</v>
      </c>
      <c r="F18" s="171"/>
      <c r="G18" s="172">
        <f>ROUND(E18*F18,2)</f>
        <v>0</v>
      </c>
      <c r="H18" s="157"/>
      <c r="I18" s="156">
        <f>ROUND(E18*H18,2)</f>
        <v>0</v>
      </c>
      <c r="J18" s="157"/>
      <c r="K18" s="156">
        <f>ROUND(E18*J18,2)</f>
        <v>0</v>
      </c>
      <c r="L18" s="156">
        <v>21</v>
      </c>
      <c r="M18" s="156">
        <f>G18*(1+L18/100)</f>
        <v>0</v>
      </c>
      <c r="N18" s="155">
        <v>0</v>
      </c>
      <c r="O18" s="155">
        <f>ROUND(E18*N18,2)</f>
        <v>0</v>
      </c>
      <c r="P18" s="155">
        <v>0</v>
      </c>
      <c r="Q18" s="155">
        <f>ROUND(E18*P18,2)</f>
        <v>0</v>
      </c>
      <c r="R18" s="156"/>
      <c r="S18" s="156" t="s">
        <v>121</v>
      </c>
      <c r="T18" s="156" t="s">
        <v>121</v>
      </c>
      <c r="U18" s="156">
        <v>0.11</v>
      </c>
      <c r="V18" s="156">
        <f>ROUND(E18*U18,2)</f>
        <v>3.53</v>
      </c>
      <c r="W18" s="156"/>
      <c r="X18" s="156" t="s">
        <v>174</v>
      </c>
      <c r="Y18" s="156" t="s">
        <v>124</v>
      </c>
      <c r="Z18" s="146"/>
      <c r="AA18" s="146"/>
      <c r="AB18" s="146"/>
      <c r="AC18" s="146"/>
      <c r="AD18" s="146"/>
      <c r="AE18" s="146"/>
      <c r="AF18" s="146"/>
      <c r="AG18" s="146" t="s">
        <v>175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outlineLevel="2" x14ac:dyDescent="0.2">
      <c r="A19" s="153"/>
      <c r="B19" s="154"/>
      <c r="C19" s="247" t="s">
        <v>205</v>
      </c>
      <c r="D19" s="248"/>
      <c r="E19" s="248"/>
      <c r="F19" s="248"/>
      <c r="G19" s="248"/>
      <c r="H19" s="156"/>
      <c r="I19" s="156"/>
      <c r="J19" s="156"/>
      <c r="K19" s="156"/>
      <c r="L19" s="156"/>
      <c r="M19" s="156"/>
      <c r="N19" s="155"/>
      <c r="O19" s="155"/>
      <c r="P19" s="155"/>
      <c r="Q19" s="155"/>
      <c r="R19" s="156"/>
      <c r="S19" s="156"/>
      <c r="T19" s="156"/>
      <c r="U19" s="156"/>
      <c r="V19" s="156"/>
      <c r="W19" s="156"/>
      <c r="X19" s="156"/>
      <c r="Y19" s="156"/>
      <c r="Z19" s="146"/>
      <c r="AA19" s="146"/>
      <c r="AB19" s="146"/>
      <c r="AC19" s="146"/>
      <c r="AD19" s="146"/>
      <c r="AE19" s="146"/>
      <c r="AF19" s="146"/>
      <c r="AG19" s="146" t="s">
        <v>127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outlineLevel="2" x14ac:dyDescent="0.2">
      <c r="A20" s="153"/>
      <c r="B20" s="154"/>
      <c r="C20" s="187" t="s">
        <v>206</v>
      </c>
      <c r="D20" s="179"/>
      <c r="E20" s="180">
        <v>32.1</v>
      </c>
      <c r="F20" s="156"/>
      <c r="G20" s="156"/>
      <c r="H20" s="156"/>
      <c r="I20" s="156"/>
      <c r="J20" s="156"/>
      <c r="K20" s="156"/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Z20" s="146"/>
      <c r="AA20" s="146"/>
      <c r="AB20" s="146"/>
      <c r="AC20" s="146"/>
      <c r="AD20" s="146"/>
      <c r="AE20" s="146"/>
      <c r="AF20" s="146"/>
      <c r="AG20" s="146" t="s">
        <v>197</v>
      </c>
      <c r="AH20" s="146">
        <v>0</v>
      </c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outlineLevel="1" x14ac:dyDescent="0.2">
      <c r="A21" s="167">
        <v>4</v>
      </c>
      <c r="B21" s="168" t="s">
        <v>207</v>
      </c>
      <c r="C21" s="175" t="s">
        <v>208</v>
      </c>
      <c r="D21" s="169" t="s">
        <v>200</v>
      </c>
      <c r="E21" s="170">
        <v>32</v>
      </c>
      <c r="F21" s="171"/>
      <c r="G21" s="172">
        <f>ROUND(E21*F21,2)</f>
        <v>0</v>
      </c>
      <c r="H21" s="157"/>
      <c r="I21" s="156">
        <f>ROUND(E21*H21,2)</f>
        <v>0</v>
      </c>
      <c r="J21" s="157"/>
      <c r="K21" s="156">
        <f>ROUND(E21*J21,2)</f>
        <v>0</v>
      </c>
      <c r="L21" s="156">
        <v>21</v>
      </c>
      <c r="M21" s="156">
        <f>G21*(1+L21/100)</f>
        <v>0</v>
      </c>
      <c r="N21" s="155">
        <v>0</v>
      </c>
      <c r="O21" s="155">
        <f>ROUND(E21*N21,2)</f>
        <v>0</v>
      </c>
      <c r="P21" s="155">
        <v>0.19800000000000001</v>
      </c>
      <c r="Q21" s="155">
        <f>ROUND(E21*P21,2)</f>
        <v>6.34</v>
      </c>
      <c r="R21" s="156"/>
      <c r="S21" s="156" t="s">
        <v>121</v>
      </c>
      <c r="T21" s="156" t="s">
        <v>121</v>
      </c>
      <c r="U21" s="156">
        <v>0.34</v>
      </c>
      <c r="V21" s="156">
        <f>ROUND(E21*U21,2)</f>
        <v>10.88</v>
      </c>
      <c r="W21" s="156"/>
      <c r="X21" s="156" t="s">
        <v>174</v>
      </c>
      <c r="Y21" s="156" t="s">
        <v>124</v>
      </c>
      <c r="Z21" s="146"/>
      <c r="AA21" s="146"/>
      <c r="AB21" s="146"/>
      <c r="AC21" s="146"/>
      <c r="AD21" s="146"/>
      <c r="AE21" s="146"/>
      <c r="AF21" s="146"/>
      <c r="AG21" s="146" t="s">
        <v>175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outlineLevel="2" x14ac:dyDescent="0.2">
      <c r="A22" s="153"/>
      <c r="B22" s="154"/>
      <c r="C22" s="247" t="s">
        <v>209</v>
      </c>
      <c r="D22" s="248"/>
      <c r="E22" s="248"/>
      <c r="F22" s="248"/>
      <c r="G22" s="248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/>
      <c r="AG22" s="146" t="s">
        <v>127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outlineLevel="2" x14ac:dyDescent="0.2">
      <c r="A23" s="153"/>
      <c r="B23" s="154"/>
      <c r="C23" s="187" t="s">
        <v>210</v>
      </c>
      <c r="D23" s="179"/>
      <c r="E23" s="180">
        <v>32</v>
      </c>
      <c r="F23" s="156"/>
      <c r="G23" s="156"/>
      <c r="H23" s="156"/>
      <c r="I23" s="156"/>
      <c r="J23" s="156"/>
      <c r="K23" s="156"/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Z23" s="146"/>
      <c r="AA23" s="146"/>
      <c r="AB23" s="146"/>
      <c r="AC23" s="146"/>
      <c r="AD23" s="146"/>
      <c r="AE23" s="146"/>
      <c r="AF23" s="146"/>
      <c r="AG23" s="146" t="s">
        <v>197</v>
      </c>
      <c r="AH23" s="146">
        <v>0</v>
      </c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outlineLevel="1" x14ac:dyDescent="0.2">
      <c r="A24" s="167">
        <v>5</v>
      </c>
      <c r="B24" s="168" t="s">
        <v>211</v>
      </c>
      <c r="C24" s="175" t="s">
        <v>212</v>
      </c>
      <c r="D24" s="169" t="s">
        <v>200</v>
      </c>
      <c r="E24" s="170">
        <v>2.5</v>
      </c>
      <c r="F24" s="171"/>
      <c r="G24" s="172">
        <f>ROUND(E24*F24,2)</f>
        <v>0</v>
      </c>
      <c r="H24" s="157"/>
      <c r="I24" s="156">
        <f>ROUND(E24*H24,2)</f>
        <v>0</v>
      </c>
      <c r="J24" s="157"/>
      <c r="K24" s="156">
        <f>ROUND(E24*J24,2)</f>
        <v>0</v>
      </c>
      <c r="L24" s="156">
        <v>21</v>
      </c>
      <c r="M24" s="156">
        <f>G24*(1+L24/100)</f>
        <v>0</v>
      </c>
      <c r="N24" s="155">
        <v>0</v>
      </c>
      <c r="O24" s="155">
        <f>ROUND(E24*N24,2)</f>
        <v>0</v>
      </c>
      <c r="P24" s="155">
        <v>0.505</v>
      </c>
      <c r="Q24" s="155">
        <f>ROUND(E24*P24,2)</f>
        <v>1.26</v>
      </c>
      <c r="R24" s="156"/>
      <c r="S24" s="156" t="s">
        <v>121</v>
      </c>
      <c r="T24" s="156" t="s">
        <v>121</v>
      </c>
      <c r="U24" s="156">
        <v>0.18</v>
      </c>
      <c r="V24" s="156">
        <f>ROUND(E24*U24,2)</f>
        <v>0.45</v>
      </c>
      <c r="W24" s="156"/>
      <c r="X24" s="156" t="s">
        <v>174</v>
      </c>
      <c r="Y24" s="156" t="s">
        <v>124</v>
      </c>
      <c r="Z24" s="146"/>
      <c r="AA24" s="146"/>
      <c r="AB24" s="146"/>
      <c r="AC24" s="146"/>
      <c r="AD24" s="146"/>
      <c r="AE24" s="146"/>
      <c r="AF24" s="146"/>
      <c r="AG24" s="146" t="s">
        <v>175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outlineLevel="2" x14ac:dyDescent="0.2">
      <c r="A25" s="153"/>
      <c r="B25" s="154"/>
      <c r="C25" s="247" t="s">
        <v>213</v>
      </c>
      <c r="D25" s="248"/>
      <c r="E25" s="248"/>
      <c r="F25" s="248"/>
      <c r="G25" s="248"/>
      <c r="H25" s="156"/>
      <c r="I25" s="156"/>
      <c r="J25" s="156"/>
      <c r="K25" s="156"/>
      <c r="L25" s="156"/>
      <c r="M25" s="156"/>
      <c r="N25" s="155"/>
      <c r="O25" s="155"/>
      <c r="P25" s="155"/>
      <c r="Q25" s="155"/>
      <c r="R25" s="156"/>
      <c r="S25" s="156"/>
      <c r="T25" s="156"/>
      <c r="U25" s="156"/>
      <c r="V25" s="156"/>
      <c r="W25" s="156"/>
      <c r="X25" s="156"/>
      <c r="Y25" s="156"/>
      <c r="Z25" s="146"/>
      <c r="AA25" s="146"/>
      <c r="AB25" s="146"/>
      <c r="AC25" s="146"/>
      <c r="AD25" s="146"/>
      <c r="AE25" s="146"/>
      <c r="AF25" s="146"/>
      <c r="AG25" s="146" t="s">
        <v>127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outlineLevel="2" x14ac:dyDescent="0.2">
      <c r="A26" s="153"/>
      <c r="B26" s="154"/>
      <c r="C26" s="187" t="s">
        <v>214</v>
      </c>
      <c r="D26" s="179"/>
      <c r="E26" s="180">
        <v>2.5</v>
      </c>
      <c r="F26" s="156"/>
      <c r="G26" s="156"/>
      <c r="H26" s="156"/>
      <c r="I26" s="156"/>
      <c r="J26" s="156"/>
      <c r="K26" s="156"/>
      <c r="L26" s="156"/>
      <c r="M26" s="156"/>
      <c r="N26" s="155"/>
      <c r="O26" s="155"/>
      <c r="P26" s="155"/>
      <c r="Q26" s="155"/>
      <c r="R26" s="156"/>
      <c r="S26" s="156"/>
      <c r="T26" s="156"/>
      <c r="U26" s="156"/>
      <c r="V26" s="156"/>
      <c r="W26" s="156"/>
      <c r="X26" s="156"/>
      <c r="Y26" s="156"/>
      <c r="Z26" s="146"/>
      <c r="AA26" s="146"/>
      <c r="AB26" s="146"/>
      <c r="AC26" s="146"/>
      <c r="AD26" s="146"/>
      <c r="AE26" s="146"/>
      <c r="AF26" s="146"/>
      <c r="AG26" s="146" t="s">
        <v>197</v>
      </c>
      <c r="AH26" s="146">
        <v>0</v>
      </c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outlineLevel="1" x14ac:dyDescent="0.2">
      <c r="A27" s="167">
        <v>6</v>
      </c>
      <c r="B27" s="168" t="s">
        <v>215</v>
      </c>
      <c r="C27" s="175" t="s">
        <v>216</v>
      </c>
      <c r="D27" s="169" t="s">
        <v>200</v>
      </c>
      <c r="E27" s="170">
        <v>2.5</v>
      </c>
      <c r="F27" s="171"/>
      <c r="G27" s="172">
        <f>ROUND(E27*F27,2)</f>
        <v>0</v>
      </c>
      <c r="H27" s="157"/>
      <c r="I27" s="156">
        <f>ROUND(E27*H27,2)</f>
        <v>0</v>
      </c>
      <c r="J27" s="157"/>
      <c r="K27" s="156">
        <f>ROUND(E27*J27,2)</f>
        <v>0</v>
      </c>
      <c r="L27" s="156">
        <v>21</v>
      </c>
      <c r="M27" s="156">
        <f>G27*(1+L27/100)</f>
        <v>0</v>
      </c>
      <c r="N27" s="155">
        <v>0</v>
      </c>
      <c r="O27" s="155">
        <f>ROUND(E27*N27,2)</f>
        <v>0</v>
      </c>
      <c r="P27" s="155">
        <v>0</v>
      </c>
      <c r="Q27" s="155">
        <f>ROUND(E27*P27,2)</f>
        <v>0</v>
      </c>
      <c r="R27" s="156"/>
      <c r="S27" s="156" t="s">
        <v>121</v>
      </c>
      <c r="T27" s="156" t="s">
        <v>121</v>
      </c>
      <c r="U27" s="156">
        <v>0.22</v>
      </c>
      <c r="V27" s="156">
        <f>ROUND(E27*U27,2)</f>
        <v>0.55000000000000004</v>
      </c>
      <c r="W27" s="156"/>
      <c r="X27" s="156" t="s">
        <v>174</v>
      </c>
      <c r="Y27" s="156" t="s">
        <v>124</v>
      </c>
      <c r="Z27" s="146"/>
      <c r="AA27" s="146"/>
      <c r="AB27" s="146"/>
      <c r="AC27" s="146"/>
      <c r="AD27" s="146"/>
      <c r="AE27" s="146"/>
      <c r="AF27" s="146"/>
      <c r="AG27" s="146" t="s">
        <v>175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outlineLevel="2" x14ac:dyDescent="0.2">
      <c r="A28" s="153"/>
      <c r="B28" s="154"/>
      <c r="C28" s="247" t="s">
        <v>217</v>
      </c>
      <c r="D28" s="248"/>
      <c r="E28" s="248"/>
      <c r="F28" s="248"/>
      <c r="G28" s="248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/>
      <c r="AG28" s="146" t="s">
        <v>127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outlineLevel="1" x14ac:dyDescent="0.2">
      <c r="A29" s="167">
        <v>7</v>
      </c>
      <c r="B29" s="168" t="s">
        <v>218</v>
      </c>
      <c r="C29" s="175" t="s">
        <v>219</v>
      </c>
      <c r="D29" s="169" t="s">
        <v>200</v>
      </c>
      <c r="E29" s="170">
        <v>5.5</v>
      </c>
      <c r="F29" s="171"/>
      <c r="G29" s="172">
        <f>ROUND(E29*F29,2)</f>
        <v>0</v>
      </c>
      <c r="H29" s="157"/>
      <c r="I29" s="156">
        <f>ROUND(E29*H29,2)</f>
        <v>0</v>
      </c>
      <c r="J29" s="157"/>
      <c r="K29" s="156">
        <f>ROUND(E29*J29,2)</f>
        <v>0</v>
      </c>
      <c r="L29" s="156">
        <v>21</v>
      </c>
      <c r="M29" s="156">
        <f>G29*(1+L29/100)</f>
        <v>0</v>
      </c>
      <c r="N29" s="155">
        <v>0</v>
      </c>
      <c r="O29" s="155">
        <f>ROUND(E29*N29,2)</f>
        <v>0</v>
      </c>
      <c r="P29" s="155">
        <v>0.41699999999999998</v>
      </c>
      <c r="Q29" s="155">
        <f>ROUND(E29*P29,2)</f>
        <v>2.29</v>
      </c>
      <c r="R29" s="156"/>
      <c r="S29" s="156" t="s">
        <v>121</v>
      </c>
      <c r="T29" s="156" t="s">
        <v>121</v>
      </c>
      <c r="U29" s="156">
        <v>0.13</v>
      </c>
      <c r="V29" s="156">
        <f>ROUND(E29*U29,2)</f>
        <v>0.72</v>
      </c>
      <c r="W29" s="156"/>
      <c r="X29" s="156" t="s">
        <v>174</v>
      </c>
      <c r="Y29" s="156" t="s">
        <v>124</v>
      </c>
      <c r="Z29" s="146"/>
      <c r="AA29" s="146"/>
      <c r="AB29" s="146"/>
      <c r="AC29" s="146"/>
      <c r="AD29" s="146"/>
      <c r="AE29" s="146"/>
      <c r="AF29" s="146"/>
      <c r="AG29" s="146" t="s">
        <v>175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outlineLevel="2" x14ac:dyDescent="0.2">
      <c r="A30" s="153"/>
      <c r="B30" s="154"/>
      <c r="C30" s="247" t="s">
        <v>220</v>
      </c>
      <c r="D30" s="248"/>
      <c r="E30" s="248"/>
      <c r="F30" s="248"/>
      <c r="G30" s="248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/>
      <c r="AG30" s="146" t="s">
        <v>127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outlineLevel="2" x14ac:dyDescent="0.2">
      <c r="A31" s="153"/>
      <c r="B31" s="154"/>
      <c r="C31" s="187" t="s">
        <v>221</v>
      </c>
      <c r="D31" s="179"/>
      <c r="E31" s="180">
        <v>5.5</v>
      </c>
      <c r="F31" s="156"/>
      <c r="G31" s="156"/>
      <c r="H31" s="156"/>
      <c r="I31" s="156"/>
      <c r="J31" s="156"/>
      <c r="K31" s="156"/>
      <c r="L31" s="156"/>
      <c r="M31" s="156"/>
      <c r="N31" s="155"/>
      <c r="O31" s="155"/>
      <c r="P31" s="155"/>
      <c r="Q31" s="155"/>
      <c r="R31" s="156"/>
      <c r="S31" s="156"/>
      <c r="T31" s="156"/>
      <c r="U31" s="156"/>
      <c r="V31" s="156"/>
      <c r="W31" s="156"/>
      <c r="X31" s="156"/>
      <c r="Y31" s="156"/>
      <c r="Z31" s="146"/>
      <c r="AA31" s="146"/>
      <c r="AB31" s="146"/>
      <c r="AC31" s="146"/>
      <c r="AD31" s="146"/>
      <c r="AE31" s="146"/>
      <c r="AF31" s="146"/>
      <c r="AG31" s="146" t="s">
        <v>197</v>
      </c>
      <c r="AH31" s="146">
        <v>0</v>
      </c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outlineLevel="1" x14ac:dyDescent="0.2">
      <c r="A32" s="167">
        <v>8</v>
      </c>
      <c r="B32" s="168" t="s">
        <v>222</v>
      </c>
      <c r="C32" s="175" t="s">
        <v>223</v>
      </c>
      <c r="D32" s="169" t="s">
        <v>200</v>
      </c>
      <c r="E32" s="170">
        <v>5.5</v>
      </c>
      <c r="F32" s="171"/>
      <c r="G32" s="172">
        <f>ROUND(E32*F32,2)</f>
        <v>0</v>
      </c>
      <c r="H32" s="157"/>
      <c r="I32" s="156">
        <f>ROUND(E32*H32,2)</f>
        <v>0</v>
      </c>
      <c r="J32" s="157"/>
      <c r="K32" s="156">
        <f>ROUND(E32*J32,2)</f>
        <v>0</v>
      </c>
      <c r="L32" s="156">
        <v>21</v>
      </c>
      <c r="M32" s="156">
        <f>G32*(1+L32/100)</f>
        <v>0</v>
      </c>
      <c r="N32" s="155">
        <v>0</v>
      </c>
      <c r="O32" s="155">
        <f>ROUND(E32*N32,2)</f>
        <v>0</v>
      </c>
      <c r="P32" s="155">
        <v>0</v>
      </c>
      <c r="Q32" s="155">
        <f>ROUND(E32*P32,2)</f>
        <v>0</v>
      </c>
      <c r="R32" s="156"/>
      <c r="S32" s="156" t="s">
        <v>121</v>
      </c>
      <c r="T32" s="156" t="s">
        <v>121</v>
      </c>
      <c r="U32" s="156">
        <v>0.09</v>
      </c>
      <c r="V32" s="156">
        <f>ROUND(E32*U32,2)</f>
        <v>0.5</v>
      </c>
      <c r="W32" s="156"/>
      <c r="X32" s="156" t="s">
        <v>174</v>
      </c>
      <c r="Y32" s="156" t="s">
        <v>124</v>
      </c>
      <c r="Z32" s="146"/>
      <c r="AA32" s="146"/>
      <c r="AB32" s="146"/>
      <c r="AC32" s="146"/>
      <c r="AD32" s="146"/>
      <c r="AE32" s="146"/>
      <c r="AF32" s="146"/>
      <c r="AG32" s="146" t="s">
        <v>175</v>
      </c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outlineLevel="2" x14ac:dyDescent="0.2">
      <c r="A33" s="153"/>
      <c r="B33" s="154"/>
      <c r="C33" s="247" t="s">
        <v>224</v>
      </c>
      <c r="D33" s="248"/>
      <c r="E33" s="248"/>
      <c r="F33" s="248"/>
      <c r="G33" s="248"/>
      <c r="H33" s="156"/>
      <c r="I33" s="156"/>
      <c r="J33" s="156"/>
      <c r="K33" s="156"/>
      <c r="L33" s="156"/>
      <c r="M33" s="156"/>
      <c r="N33" s="155"/>
      <c r="O33" s="155"/>
      <c r="P33" s="155"/>
      <c r="Q33" s="155"/>
      <c r="R33" s="156"/>
      <c r="S33" s="156"/>
      <c r="T33" s="156"/>
      <c r="U33" s="156"/>
      <c r="V33" s="156"/>
      <c r="W33" s="156"/>
      <c r="X33" s="156"/>
      <c r="Y33" s="156"/>
      <c r="Z33" s="146"/>
      <c r="AA33" s="146"/>
      <c r="AB33" s="146"/>
      <c r="AC33" s="146"/>
      <c r="AD33" s="146"/>
      <c r="AE33" s="146"/>
      <c r="AF33" s="146"/>
      <c r="AG33" s="146" t="s">
        <v>127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outlineLevel="1" x14ac:dyDescent="0.2">
      <c r="A34" s="167">
        <v>9</v>
      </c>
      <c r="B34" s="168" t="s">
        <v>225</v>
      </c>
      <c r="C34" s="175" t="s">
        <v>226</v>
      </c>
      <c r="D34" s="169" t="s">
        <v>200</v>
      </c>
      <c r="E34" s="170">
        <v>40</v>
      </c>
      <c r="F34" s="171"/>
      <c r="G34" s="172">
        <f>ROUND(E34*F34,2)</f>
        <v>0</v>
      </c>
      <c r="H34" s="157"/>
      <c r="I34" s="156">
        <f>ROUND(E34*H34,2)</f>
        <v>0</v>
      </c>
      <c r="J34" s="157"/>
      <c r="K34" s="156">
        <f>ROUND(E34*J34,2)</f>
        <v>0</v>
      </c>
      <c r="L34" s="156">
        <v>21</v>
      </c>
      <c r="M34" s="156">
        <f>G34*(1+L34/100)</f>
        <v>0</v>
      </c>
      <c r="N34" s="155">
        <v>0</v>
      </c>
      <c r="O34" s="155">
        <f>ROUND(E34*N34,2)</f>
        <v>0</v>
      </c>
      <c r="P34" s="155">
        <v>0.66</v>
      </c>
      <c r="Q34" s="155">
        <f>ROUND(E34*P34,2)</f>
        <v>26.4</v>
      </c>
      <c r="R34" s="156"/>
      <c r="S34" s="156" t="s">
        <v>121</v>
      </c>
      <c r="T34" s="156" t="s">
        <v>121</v>
      </c>
      <c r="U34" s="156">
        <v>1.05</v>
      </c>
      <c r="V34" s="156">
        <f>ROUND(E34*U34,2)</f>
        <v>42</v>
      </c>
      <c r="W34" s="156"/>
      <c r="X34" s="156" t="s">
        <v>174</v>
      </c>
      <c r="Y34" s="156" t="s">
        <v>124</v>
      </c>
      <c r="Z34" s="146"/>
      <c r="AA34" s="146"/>
      <c r="AB34" s="146"/>
      <c r="AC34" s="146"/>
      <c r="AD34" s="146"/>
      <c r="AE34" s="146"/>
      <c r="AF34" s="146"/>
      <c r="AG34" s="146" t="s">
        <v>175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outlineLevel="2" x14ac:dyDescent="0.2">
      <c r="A35" s="153"/>
      <c r="B35" s="154"/>
      <c r="C35" s="247" t="s">
        <v>227</v>
      </c>
      <c r="D35" s="248"/>
      <c r="E35" s="248"/>
      <c r="F35" s="248"/>
      <c r="G35" s="248"/>
      <c r="H35" s="156"/>
      <c r="I35" s="156"/>
      <c r="J35" s="156"/>
      <c r="K35" s="156"/>
      <c r="L35" s="156"/>
      <c r="M35" s="156"/>
      <c r="N35" s="155"/>
      <c r="O35" s="155"/>
      <c r="P35" s="155"/>
      <c r="Q35" s="155"/>
      <c r="R35" s="156"/>
      <c r="S35" s="156"/>
      <c r="T35" s="156"/>
      <c r="U35" s="156"/>
      <c r="V35" s="156"/>
      <c r="W35" s="156"/>
      <c r="X35" s="156"/>
      <c r="Y35" s="156"/>
      <c r="Z35" s="146"/>
      <c r="AA35" s="146"/>
      <c r="AB35" s="146"/>
      <c r="AC35" s="146"/>
      <c r="AD35" s="146"/>
      <c r="AE35" s="146"/>
      <c r="AF35" s="146"/>
      <c r="AG35" s="146" t="s">
        <v>127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</row>
    <row r="36" spans="1:60" outlineLevel="2" x14ac:dyDescent="0.2">
      <c r="A36" s="153"/>
      <c r="B36" s="154"/>
      <c r="C36" s="187" t="s">
        <v>228</v>
      </c>
      <c r="D36" s="179"/>
      <c r="E36" s="180">
        <v>32</v>
      </c>
      <c r="F36" s="156"/>
      <c r="G36" s="156"/>
      <c r="H36" s="156"/>
      <c r="I36" s="156"/>
      <c r="J36" s="156"/>
      <c r="K36" s="156"/>
      <c r="L36" s="156"/>
      <c r="M36" s="156"/>
      <c r="N36" s="155"/>
      <c r="O36" s="155"/>
      <c r="P36" s="155"/>
      <c r="Q36" s="155"/>
      <c r="R36" s="156"/>
      <c r="S36" s="156"/>
      <c r="T36" s="156"/>
      <c r="U36" s="156"/>
      <c r="V36" s="156"/>
      <c r="W36" s="156"/>
      <c r="X36" s="156"/>
      <c r="Y36" s="156"/>
      <c r="Z36" s="146"/>
      <c r="AA36" s="146"/>
      <c r="AB36" s="146"/>
      <c r="AC36" s="146"/>
      <c r="AD36" s="146"/>
      <c r="AE36" s="146"/>
      <c r="AF36" s="146"/>
      <c r="AG36" s="146" t="s">
        <v>197</v>
      </c>
      <c r="AH36" s="146">
        <v>0</v>
      </c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outlineLevel="3" x14ac:dyDescent="0.2">
      <c r="A37" s="153"/>
      <c r="B37" s="154"/>
      <c r="C37" s="187" t="s">
        <v>229</v>
      </c>
      <c r="D37" s="179"/>
      <c r="E37" s="180">
        <v>2.5</v>
      </c>
      <c r="F37" s="156"/>
      <c r="G37" s="156"/>
      <c r="H37" s="156"/>
      <c r="I37" s="156"/>
      <c r="J37" s="156"/>
      <c r="K37" s="156"/>
      <c r="L37" s="156"/>
      <c r="M37" s="156"/>
      <c r="N37" s="155"/>
      <c r="O37" s="155"/>
      <c r="P37" s="155"/>
      <c r="Q37" s="155"/>
      <c r="R37" s="156"/>
      <c r="S37" s="156"/>
      <c r="T37" s="156"/>
      <c r="U37" s="156"/>
      <c r="V37" s="156"/>
      <c r="W37" s="156"/>
      <c r="X37" s="156"/>
      <c r="Y37" s="156"/>
      <c r="Z37" s="146"/>
      <c r="AA37" s="146"/>
      <c r="AB37" s="146"/>
      <c r="AC37" s="146"/>
      <c r="AD37" s="146"/>
      <c r="AE37" s="146"/>
      <c r="AF37" s="146"/>
      <c r="AG37" s="146" t="s">
        <v>197</v>
      </c>
      <c r="AH37" s="146">
        <v>0</v>
      </c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3" x14ac:dyDescent="0.2">
      <c r="A38" s="153"/>
      <c r="B38" s="154"/>
      <c r="C38" s="187" t="s">
        <v>230</v>
      </c>
      <c r="D38" s="179"/>
      <c r="E38" s="180">
        <v>5.5</v>
      </c>
      <c r="F38" s="156"/>
      <c r="G38" s="156"/>
      <c r="H38" s="156"/>
      <c r="I38" s="156"/>
      <c r="J38" s="156"/>
      <c r="K38" s="156"/>
      <c r="L38" s="156"/>
      <c r="M38" s="156"/>
      <c r="N38" s="155"/>
      <c r="O38" s="155"/>
      <c r="P38" s="155"/>
      <c r="Q38" s="155"/>
      <c r="R38" s="156"/>
      <c r="S38" s="156"/>
      <c r="T38" s="156"/>
      <c r="U38" s="156"/>
      <c r="V38" s="156"/>
      <c r="W38" s="156"/>
      <c r="X38" s="156"/>
      <c r="Y38" s="156"/>
      <c r="Z38" s="146"/>
      <c r="AA38" s="146"/>
      <c r="AB38" s="146"/>
      <c r="AC38" s="146"/>
      <c r="AD38" s="146"/>
      <c r="AE38" s="146"/>
      <c r="AF38" s="146"/>
      <c r="AG38" s="146" t="s">
        <v>197</v>
      </c>
      <c r="AH38" s="146">
        <v>0</v>
      </c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1" x14ac:dyDescent="0.2">
      <c r="A39" s="167">
        <v>10</v>
      </c>
      <c r="B39" s="168" t="s">
        <v>231</v>
      </c>
      <c r="C39" s="175" t="s">
        <v>232</v>
      </c>
      <c r="D39" s="169" t="s">
        <v>191</v>
      </c>
      <c r="E39" s="170">
        <v>5.3250000000000002</v>
      </c>
      <c r="F39" s="171"/>
      <c r="G39" s="172">
        <f>ROUND(E39*F39,2)</f>
        <v>0</v>
      </c>
      <c r="H39" s="157"/>
      <c r="I39" s="156">
        <f>ROUND(E39*H39,2)</f>
        <v>0</v>
      </c>
      <c r="J39" s="157"/>
      <c r="K39" s="156">
        <f>ROUND(E39*J39,2)</f>
        <v>0</v>
      </c>
      <c r="L39" s="156">
        <v>21</v>
      </c>
      <c r="M39" s="156">
        <f>G39*(1+L39/100)</f>
        <v>0</v>
      </c>
      <c r="N39" s="155">
        <v>0</v>
      </c>
      <c r="O39" s="155">
        <f>ROUND(E39*N39,2)</f>
        <v>0</v>
      </c>
      <c r="P39" s="155">
        <v>0</v>
      </c>
      <c r="Q39" s="155">
        <f>ROUND(E39*P39,2)</f>
        <v>0</v>
      </c>
      <c r="R39" s="156"/>
      <c r="S39" s="156" t="s">
        <v>121</v>
      </c>
      <c r="T39" s="156" t="s">
        <v>233</v>
      </c>
      <c r="U39" s="156">
        <v>0.81799999999999995</v>
      </c>
      <c r="V39" s="156">
        <f>ROUND(E39*U39,2)</f>
        <v>4.3600000000000003</v>
      </c>
      <c r="W39" s="156"/>
      <c r="X39" s="156" t="s">
        <v>174</v>
      </c>
      <c r="Y39" s="156" t="s">
        <v>124</v>
      </c>
      <c r="Z39" s="146"/>
      <c r="AA39" s="146"/>
      <c r="AB39" s="146"/>
      <c r="AC39" s="146"/>
      <c r="AD39" s="146"/>
      <c r="AE39" s="146"/>
      <c r="AF39" s="146"/>
      <c r="AG39" s="146" t="s">
        <v>175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</row>
    <row r="40" spans="1:60" outlineLevel="2" x14ac:dyDescent="0.2">
      <c r="A40" s="153"/>
      <c r="B40" s="154"/>
      <c r="C40" s="247" t="s">
        <v>234</v>
      </c>
      <c r="D40" s="248"/>
      <c r="E40" s="248"/>
      <c r="F40" s="248"/>
      <c r="G40" s="248"/>
      <c r="H40" s="156"/>
      <c r="I40" s="156"/>
      <c r="J40" s="156"/>
      <c r="K40" s="156"/>
      <c r="L40" s="156"/>
      <c r="M40" s="156"/>
      <c r="N40" s="155"/>
      <c r="O40" s="155"/>
      <c r="P40" s="155"/>
      <c r="Q40" s="155"/>
      <c r="R40" s="156"/>
      <c r="S40" s="156"/>
      <c r="T40" s="156"/>
      <c r="U40" s="156"/>
      <c r="V40" s="156"/>
      <c r="W40" s="156"/>
      <c r="X40" s="156"/>
      <c r="Y40" s="156"/>
      <c r="Z40" s="146"/>
      <c r="AA40" s="146"/>
      <c r="AB40" s="146"/>
      <c r="AC40" s="146"/>
      <c r="AD40" s="146"/>
      <c r="AE40" s="146"/>
      <c r="AF40" s="146"/>
      <c r="AG40" s="146" t="s">
        <v>127</v>
      </c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2" x14ac:dyDescent="0.2">
      <c r="A41" s="153"/>
      <c r="B41" s="154"/>
      <c r="C41" s="187" t="s">
        <v>235</v>
      </c>
      <c r="D41" s="179"/>
      <c r="E41" s="180">
        <v>5.3250000000000002</v>
      </c>
      <c r="F41" s="156"/>
      <c r="G41" s="156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/>
      <c r="AG41" s="146" t="s">
        <v>197</v>
      </c>
      <c r="AH41" s="146">
        <v>0</v>
      </c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outlineLevel="1" x14ac:dyDescent="0.2">
      <c r="A42" s="167">
        <v>11</v>
      </c>
      <c r="B42" s="168" t="s">
        <v>236</v>
      </c>
      <c r="C42" s="175" t="s">
        <v>237</v>
      </c>
      <c r="D42" s="169" t="s">
        <v>191</v>
      </c>
      <c r="E42" s="170">
        <v>2.25</v>
      </c>
      <c r="F42" s="171"/>
      <c r="G42" s="172">
        <f>ROUND(E42*F42,2)</f>
        <v>0</v>
      </c>
      <c r="H42" s="157"/>
      <c r="I42" s="156">
        <f>ROUND(E42*H42,2)</f>
        <v>0</v>
      </c>
      <c r="J42" s="157"/>
      <c r="K42" s="156">
        <f>ROUND(E42*J42,2)</f>
        <v>0</v>
      </c>
      <c r="L42" s="156">
        <v>21</v>
      </c>
      <c r="M42" s="156">
        <f>G42*(1+L42/100)</f>
        <v>0</v>
      </c>
      <c r="N42" s="155">
        <v>0</v>
      </c>
      <c r="O42" s="155">
        <f>ROUND(E42*N42,2)</f>
        <v>0</v>
      </c>
      <c r="P42" s="155">
        <v>0</v>
      </c>
      <c r="Q42" s="155">
        <f>ROUND(E42*P42,2)</f>
        <v>0</v>
      </c>
      <c r="R42" s="156"/>
      <c r="S42" s="156" t="s">
        <v>121</v>
      </c>
      <c r="T42" s="156" t="s">
        <v>121</v>
      </c>
      <c r="U42" s="156">
        <v>2.97</v>
      </c>
      <c r="V42" s="156">
        <f>ROUND(E42*U42,2)</f>
        <v>6.68</v>
      </c>
      <c r="W42" s="156"/>
      <c r="X42" s="156" t="s">
        <v>174</v>
      </c>
      <c r="Y42" s="156" t="s">
        <v>124</v>
      </c>
      <c r="Z42" s="146"/>
      <c r="AA42" s="146"/>
      <c r="AB42" s="146"/>
      <c r="AC42" s="146"/>
      <c r="AD42" s="146"/>
      <c r="AE42" s="146"/>
      <c r="AF42" s="146"/>
      <c r="AG42" s="146" t="s">
        <v>175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</row>
    <row r="43" spans="1:60" outlineLevel="2" x14ac:dyDescent="0.2">
      <c r="A43" s="153"/>
      <c r="B43" s="154"/>
      <c r="C43" s="247" t="s">
        <v>238</v>
      </c>
      <c r="D43" s="248"/>
      <c r="E43" s="248"/>
      <c r="F43" s="248"/>
      <c r="G43" s="248"/>
      <c r="H43" s="156"/>
      <c r="I43" s="156"/>
      <c r="J43" s="156"/>
      <c r="K43" s="156"/>
      <c r="L43" s="156"/>
      <c r="M43" s="156"/>
      <c r="N43" s="155"/>
      <c r="O43" s="155"/>
      <c r="P43" s="155"/>
      <c r="Q43" s="155"/>
      <c r="R43" s="156"/>
      <c r="S43" s="156"/>
      <c r="T43" s="156"/>
      <c r="U43" s="156"/>
      <c r="V43" s="156"/>
      <c r="W43" s="156"/>
      <c r="X43" s="156"/>
      <c r="Y43" s="156"/>
      <c r="Z43" s="146"/>
      <c r="AA43" s="146"/>
      <c r="AB43" s="146"/>
      <c r="AC43" s="146"/>
      <c r="AD43" s="146"/>
      <c r="AE43" s="146"/>
      <c r="AF43" s="146"/>
      <c r="AG43" s="146" t="s">
        <v>127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73" t="str">
        <f>C43</f>
        <v>Hloubení jam, předpoklad výkopu v hor. 4, hloubení jámy pro revizní šachtu v technické místnosti buňky</v>
      </c>
      <c r="BB43" s="146"/>
      <c r="BC43" s="146"/>
      <c r="BD43" s="146"/>
      <c r="BE43" s="146"/>
      <c r="BF43" s="146"/>
      <c r="BG43" s="146"/>
      <c r="BH43" s="146"/>
    </row>
    <row r="44" spans="1:60" outlineLevel="3" x14ac:dyDescent="0.2">
      <c r="A44" s="153"/>
      <c r="B44" s="154"/>
      <c r="C44" s="245" t="s">
        <v>239</v>
      </c>
      <c r="D44" s="246"/>
      <c r="E44" s="246"/>
      <c r="F44" s="246"/>
      <c r="G44" s="246"/>
      <c r="H44" s="156"/>
      <c r="I44" s="156"/>
      <c r="J44" s="156"/>
      <c r="K44" s="156"/>
      <c r="L44" s="156"/>
      <c r="M44" s="156"/>
      <c r="N44" s="155"/>
      <c r="O44" s="155"/>
      <c r="P44" s="155"/>
      <c r="Q44" s="155"/>
      <c r="R44" s="156"/>
      <c r="S44" s="156"/>
      <c r="T44" s="156"/>
      <c r="U44" s="156"/>
      <c r="V44" s="156"/>
      <c r="W44" s="156"/>
      <c r="X44" s="156"/>
      <c r="Y44" s="156"/>
      <c r="Z44" s="146"/>
      <c r="AA44" s="146"/>
      <c r="AB44" s="146"/>
      <c r="AC44" s="146"/>
      <c r="AD44" s="146"/>
      <c r="AE44" s="146"/>
      <c r="AF44" s="146"/>
      <c r="AG44" s="146" t="s">
        <v>127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</row>
    <row r="45" spans="1:60" outlineLevel="2" x14ac:dyDescent="0.2">
      <c r="A45" s="153"/>
      <c r="B45" s="154"/>
      <c r="C45" s="187" t="s">
        <v>240</v>
      </c>
      <c r="D45" s="179"/>
      <c r="E45" s="180">
        <v>2.25</v>
      </c>
      <c r="F45" s="156"/>
      <c r="G45" s="156"/>
      <c r="H45" s="156"/>
      <c r="I45" s="156"/>
      <c r="J45" s="156"/>
      <c r="K45" s="156"/>
      <c r="L45" s="156"/>
      <c r="M45" s="156"/>
      <c r="N45" s="155"/>
      <c r="O45" s="155"/>
      <c r="P45" s="155"/>
      <c r="Q45" s="155"/>
      <c r="R45" s="156"/>
      <c r="S45" s="156"/>
      <c r="T45" s="156"/>
      <c r="U45" s="156"/>
      <c r="V45" s="156"/>
      <c r="W45" s="156"/>
      <c r="X45" s="156"/>
      <c r="Y45" s="156"/>
      <c r="Z45" s="146"/>
      <c r="AA45" s="146"/>
      <c r="AB45" s="146"/>
      <c r="AC45" s="146"/>
      <c r="AD45" s="146"/>
      <c r="AE45" s="146"/>
      <c r="AF45" s="146"/>
      <c r="AG45" s="146" t="s">
        <v>197</v>
      </c>
      <c r="AH45" s="146">
        <v>0</v>
      </c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ht="22.5" outlineLevel="1" x14ac:dyDescent="0.2">
      <c r="A46" s="167">
        <v>12</v>
      </c>
      <c r="B46" s="168" t="s">
        <v>241</v>
      </c>
      <c r="C46" s="175" t="s">
        <v>242</v>
      </c>
      <c r="D46" s="169" t="s">
        <v>191</v>
      </c>
      <c r="E46" s="170">
        <v>7.2</v>
      </c>
      <c r="F46" s="171"/>
      <c r="G46" s="172">
        <f>ROUND(E46*F46,2)</f>
        <v>0</v>
      </c>
      <c r="H46" s="157"/>
      <c r="I46" s="156">
        <f>ROUND(E46*H46,2)</f>
        <v>0</v>
      </c>
      <c r="J46" s="157"/>
      <c r="K46" s="156">
        <f>ROUND(E46*J46,2)</f>
        <v>0</v>
      </c>
      <c r="L46" s="156">
        <v>21</v>
      </c>
      <c r="M46" s="156">
        <f>G46*(1+L46/100)</f>
        <v>0</v>
      </c>
      <c r="N46" s="155">
        <v>0</v>
      </c>
      <c r="O46" s="155">
        <f>ROUND(E46*N46,2)</f>
        <v>0</v>
      </c>
      <c r="P46" s="155">
        <v>0</v>
      </c>
      <c r="Q46" s="155">
        <f>ROUND(E46*P46,2)</f>
        <v>0</v>
      </c>
      <c r="R46" s="156"/>
      <c r="S46" s="156" t="s">
        <v>121</v>
      </c>
      <c r="T46" s="156" t="s">
        <v>121</v>
      </c>
      <c r="U46" s="156">
        <v>0.35</v>
      </c>
      <c r="V46" s="156">
        <f>ROUND(E46*U46,2)</f>
        <v>2.52</v>
      </c>
      <c r="W46" s="156"/>
      <c r="X46" s="156" t="s">
        <v>174</v>
      </c>
      <c r="Y46" s="156" t="s">
        <v>124</v>
      </c>
      <c r="Z46" s="146"/>
      <c r="AA46" s="146"/>
      <c r="AB46" s="146"/>
      <c r="AC46" s="146"/>
      <c r="AD46" s="146"/>
      <c r="AE46" s="146"/>
      <c r="AF46" s="146"/>
      <c r="AG46" s="146" t="s">
        <v>175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outlineLevel="2" x14ac:dyDescent="0.2">
      <c r="A47" s="153"/>
      <c r="B47" s="154"/>
      <c r="C47" s="247" t="s">
        <v>243</v>
      </c>
      <c r="D47" s="248"/>
      <c r="E47" s="248"/>
      <c r="F47" s="248"/>
      <c r="G47" s="248"/>
      <c r="H47" s="156"/>
      <c r="I47" s="156"/>
      <c r="J47" s="156"/>
      <c r="K47" s="156"/>
      <c r="L47" s="156"/>
      <c r="M47" s="156"/>
      <c r="N47" s="155"/>
      <c r="O47" s="155"/>
      <c r="P47" s="155"/>
      <c r="Q47" s="155"/>
      <c r="R47" s="156"/>
      <c r="S47" s="156"/>
      <c r="T47" s="156"/>
      <c r="U47" s="156"/>
      <c r="V47" s="156"/>
      <c r="W47" s="156"/>
      <c r="X47" s="156"/>
      <c r="Y47" s="156"/>
      <c r="Z47" s="146"/>
      <c r="AA47" s="146"/>
      <c r="AB47" s="146"/>
      <c r="AC47" s="146"/>
      <c r="AD47" s="146"/>
      <c r="AE47" s="146"/>
      <c r="AF47" s="146"/>
      <c r="AG47" s="146" t="s">
        <v>127</v>
      </c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</row>
    <row r="48" spans="1:60" outlineLevel="3" x14ac:dyDescent="0.2">
      <c r="A48" s="153"/>
      <c r="B48" s="154"/>
      <c r="C48" s="245" t="s">
        <v>244</v>
      </c>
      <c r="D48" s="246"/>
      <c r="E48" s="246"/>
      <c r="F48" s="246"/>
      <c r="G48" s="246"/>
      <c r="H48" s="156"/>
      <c r="I48" s="156"/>
      <c r="J48" s="156"/>
      <c r="K48" s="156"/>
      <c r="L48" s="156"/>
      <c r="M48" s="156"/>
      <c r="N48" s="155"/>
      <c r="O48" s="155"/>
      <c r="P48" s="155"/>
      <c r="Q48" s="155"/>
      <c r="R48" s="156"/>
      <c r="S48" s="156"/>
      <c r="T48" s="156"/>
      <c r="U48" s="156"/>
      <c r="V48" s="156"/>
      <c r="W48" s="156"/>
      <c r="X48" s="156"/>
      <c r="Y48" s="156"/>
      <c r="Z48" s="146"/>
      <c r="AA48" s="146"/>
      <c r="AB48" s="146"/>
      <c r="AC48" s="146"/>
      <c r="AD48" s="146"/>
      <c r="AE48" s="146"/>
      <c r="AF48" s="146"/>
      <c r="AG48" s="146" t="s">
        <v>127</v>
      </c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3" x14ac:dyDescent="0.2">
      <c r="A49" s="153"/>
      <c r="B49" s="154"/>
      <c r="C49" s="245" t="s">
        <v>245</v>
      </c>
      <c r="D49" s="246"/>
      <c r="E49" s="246"/>
      <c r="F49" s="246"/>
      <c r="G49" s="246"/>
      <c r="H49" s="156"/>
      <c r="I49" s="156"/>
      <c r="J49" s="156"/>
      <c r="K49" s="156"/>
      <c r="L49" s="156"/>
      <c r="M49" s="156"/>
      <c r="N49" s="155"/>
      <c r="O49" s="155"/>
      <c r="P49" s="155"/>
      <c r="Q49" s="155"/>
      <c r="R49" s="156"/>
      <c r="S49" s="156"/>
      <c r="T49" s="156"/>
      <c r="U49" s="156"/>
      <c r="V49" s="156"/>
      <c r="W49" s="156"/>
      <c r="X49" s="156"/>
      <c r="Y49" s="156"/>
      <c r="Z49" s="146"/>
      <c r="AA49" s="146"/>
      <c r="AB49" s="146"/>
      <c r="AC49" s="146"/>
      <c r="AD49" s="146"/>
      <c r="AE49" s="146"/>
      <c r="AF49" s="146"/>
      <c r="AG49" s="146" t="s">
        <v>127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outlineLevel="2" x14ac:dyDescent="0.2">
      <c r="A50" s="153"/>
      <c r="B50" s="154"/>
      <c r="C50" s="187" t="s">
        <v>246</v>
      </c>
      <c r="D50" s="179"/>
      <c r="E50" s="180">
        <v>7.2</v>
      </c>
      <c r="F50" s="156"/>
      <c r="G50" s="156"/>
      <c r="H50" s="156"/>
      <c r="I50" s="156"/>
      <c r="J50" s="156"/>
      <c r="K50" s="156"/>
      <c r="L50" s="156"/>
      <c r="M50" s="156"/>
      <c r="N50" s="155"/>
      <c r="O50" s="155"/>
      <c r="P50" s="155"/>
      <c r="Q50" s="155"/>
      <c r="R50" s="156"/>
      <c r="S50" s="156"/>
      <c r="T50" s="156"/>
      <c r="U50" s="156"/>
      <c r="V50" s="156"/>
      <c r="W50" s="156"/>
      <c r="X50" s="156"/>
      <c r="Y50" s="156"/>
      <c r="Z50" s="146"/>
      <c r="AA50" s="146"/>
      <c r="AB50" s="146"/>
      <c r="AC50" s="146"/>
      <c r="AD50" s="146"/>
      <c r="AE50" s="146"/>
      <c r="AF50" s="146"/>
      <c r="AG50" s="146" t="s">
        <v>197</v>
      </c>
      <c r="AH50" s="146">
        <v>0</v>
      </c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</row>
    <row r="51" spans="1:60" outlineLevel="1" x14ac:dyDescent="0.2">
      <c r="A51" s="167">
        <v>13</v>
      </c>
      <c r="B51" s="168" t="s">
        <v>247</v>
      </c>
      <c r="C51" s="175" t="s">
        <v>248</v>
      </c>
      <c r="D51" s="169" t="s">
        <v>191</v>
      </c>
      <c r="E51" s="170">
        <v>4.5</v>
      </c>
      <c r="F51" s="171"/>
      <c r="G51" s="172">
        <f>ROUND(E51*F51,2)</f>
        <v>0</v>
      </c>
      <c r="H51" s="157"/>
      <c r="I51" s="156">
        <f>ROUND(E51*H51,2)</f>
        <v>0</v>
      </c>
      <c r="J51" s="157"/>
      <c r="K51" s="156">
        <f>ROUND(E51*J51,2)</f>
        <v>0</v>
      </c>
      <c r="L51" s="156">
        <v>21</v>
      </c>
      <c r="M51" s="156">
        <f>G51*(1+L51/100)</f>
        <v>0</v>
      </c>
      <c r="N51" s="155">
        <v>0</v>
      </c>
      <c r="O51" s="155">
        <f>ROUND(E51*N51,2)</f>
        <v>0</v>
      </c>
      <c r="P51" s="155">
        <v>0</v>
      </c>
      <c r="Q51" s="155">
        <f>ROUND(E51*P51,2)</f>
        <v>0</v>
      </c>
      <c r="R51" s="156"/>
      <c r="S51" s="156" t="s">
        <v>121</v>
      </c>
      <c r="T51" s="156" t="s">
        <v>233</v>
      </c>
      <c r="U51" s="156">
        <v>0.96</v>
      </c>
      <c r="V51" s="156">
        <f>ROUND(E51*U51,2)</f>
        <v>4.32</v>
      </c>
      <c r="W51" s="156"/>
      <c r="X51" s="156" t="s">
        <v>174</v>
      </c>
      <c r="Y51" s="156" t="s">
        <v>124</v>
      </c>
      <c r="Z51" s="146"/>
      <c r="AA51" s="146"/>
      <c r="AB51" s="146"/>
      <c r="AC51" s="146"/>
      <c r="AD51" s="146"/>
      <c r="AE51" s="146"/>
      <c r="AF51" s="146"/>
      <c r="AG51" s="146" t="s">
        <v>175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</row>
    <row r="52" spans="1:60" outlineLevel="2" x14ac:dyDescent="0.2">
      <c r="A52" s="153"/>
      <c r="B52" s="154"/>
      <c r="C52" s="247" t="s">
        <v>249</v>
      </c>
      <c r="D52" s="248"/>
      <c r="E52" s="248"/>
      <c r="F52" s="248"/>
      <c r="G52" s="248"/>
      <c r="H52" s="156"/>
      <c r="I52" s="156"/>
      <c r="J52" s="156"/>
      <c r="K52" s="156"/>
      <c r="L52" s="156"/>
      <c r="M52" s="156"/>
      <c r="N52" s="155"/>
      <c r="O52" s="155"/>
      <c r="P52" s="155"/>
      <c r="Q52" s="155"/>
      <c r="R52" s="156"/>
      <c r="S52" s="156"/>
      <c r="T52" s="156"/>
      <c r="U52" s="156"/>
      <c r="V52" s="156"/>
      <c r="W52" s="156"/>
      <c r="X52" s="156"/>
      <c r="Y52" s="156"/>
      <c r="Z52" s="146"/>
      <c r="AA52" s="146"/>
      <c r="AB52" s="146"/>
      <c r="AC52" s="146"/>
      <c r="AD52" s="146"/>
      <c r="AE52" s="146"/>
      <c r="AF52" s="146"/>
      <c r="AG52" s="146" t="s">
        <v>127</v>
      </c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</row>
    <row r="53" spans="1:60" outlineLevel="2" x14ac:dyDescent="0.2">
      <c r="A53" s="153"/>
      <c r="B53" s="154"/>
      <c r="C53" s="187" t="s">
        <v>250</v>
      </c>
      <c r="D53" s="179"/>
      <c r="E53" s="180">
        <v>4.5</v>
      </c>
      <c r="F53" s="156"/>
      <c r="G53" s="156"/>
      <c r="H53" s="156"/>
      <c r="I53" s="156"/>
      <c r="J53" s="156"/>
      <c r="K53" s="156"/>
      <c r="L53" s="156"/>
      <c r="M53" s="156"/>
      <c r="N53" s="155"/>
      <c r="O53" s="155"/>
      <c r="P53" s="155"/>
      <c r="Q53" s="155"/>
      <c r="R53" s="156"/>
      <c r="S53" s="156"/>
      <c r="T53" s="156"/>
      <c r="U53" s="156"/>
      <c r="V53" s="156"/>
      <c r="W53" s="156"/>
      <c r="X53" s="156"/>
      <c r="Y53" s="156"/>
      <c r="Z53" s="146"/>
      <c r="AA53" s="146"/>
      <c r="AB53" s="146"/>
      <c r="AC53" s="146"/>
      <c r="AD53" s="146"/>
      <c r="AE53" s="146"/>
      <c r="AF53" s="146"/>
      <c r="AG53" s="146" t="s">
        <v>197</v>
      </c>
      <c r="AH53" s="146">
        <v>0</v>
      </c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</row>
    <row r="54" spans="1:60" outlineLevel="1" x14ac:dyDescent="0.2">
      <c r="A54" s="167">
        <v>14</v>
      </c>
      <c r="B54" s="168" t="s">
        <v>251</v>
      </c>
      <c r="C54" s="175" t="s">
        <v>252</v>
      </c>
      <c r="D54" s="169" t="s">
        <v>200</v>
      </c>
      <c r="E54" s="170">
        <v>18</v>
      </c>
      <c r="F54" s="171"/>
      <c r="G54" s="172">
        <f>ROUND(E54*F54,2)</f>
        <v>0</v>
      </c>
      <c r="H54" s="157"/>
      <c r="I54" s="156">
        <f>ROUND(E54*H54,2)</f>
        <v>0</v>
      </c>
      <c r="J54" s="157"/>
      <c r="K54" s="156">
        <f>ROUND(E54*J54,2)</f>
        <v>0</v>
      </c>
      <c r="L54" s="156">
        <v>21</v>
      </c>
      <c r="M54" s="156">
        <f>G54*(1+L54/100)</f>
        <v>0</v>
      </c>
      <c r="N54" s="155">
        <v>0</v>
      </c>
      <c r="O54" s="155">
        <f>ROUND(E54*N54,2)</f>
        <v>0</v>
      </c>
      <c r="P54" s="155">
        <v>0</v>
      </c>
      <c r="Q54" s="155">
        <f>ROUND(E54*P54,2)</f>
        <v>0</v>
      </c>
      <c r="R54" s="156"/>
      <c r="S54" s="156" t="s">
        <v>121</v>
      </c>
      <c r="T54" s="156" t="s">
        <v>121</v>
      </c>
      <c r="U54" s="156">
        <v>0.02</v>
      </c>
      <c r="V54" s="156">
        <f>ROUND(E54*U54,2)</f>
        <v>0.36</v>
      </c>
      <c r="W54" s="156"/>
      <c r="X54" s="156" t="s">
        <v>174</v>
      </c>
      <c r="Y54" s="156" t="s">
        <v>124</v>
      </c>
      <c r="Z54" s="146"/>
      <c r="AA54" s="146"/>
      <c r="AB54" s="146"/>
      <c r="AC54" s="146"/>
      <c r="AD54" s="146"/>
      <c r="AE54" s="146"/>
      <c r="AF54" s="146"/>
      <c r="AG54" s="146" t="s">
        <v>175</v>
      </c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</row>
    <row r="55" spans="1:60" outlineLevel="2" x14ac:dyDescent="0.2">
      <c r="A55" s="153"/>
      <c r="B55" s="154"/>
      <c r="C55" s="247" t="s">
        <v>253</v>
      </c>
      <c r="D55" s="248"/>
      <c r="E55" s="248"/>
      <c r="F55" s="248"/>
      <c r="G55" s="248"/>
      <c r="H55" s="156"/>
      <c r="I55" s="156"/>
      <c r="J55" s="156"/>
      <c r="K55" s="156"/>
      <c r="L55" s="156"/>
      <c r="M55" s="156"/>
      <c r="N55" s="155"/>
      <c r="O55" s="155"/>
      <c r="P55" s="155"/>
      <c r="Q55" s="155"/>
      <c r="R55" s="156"/>
      <c r="S55" s="156"/>
      <c r="T55" s="156"/>
      <c r="U55" s="156"/>
      <c r="V55" s="156"/>
      <c r="W55" s="156"/>
      <c r="X55" s="156"/>
      <c r="Y55" s="156"/>
      <c r="Z55" s="146"/>
      <c r="AA55" s="146"/>
      <c r="AB55" s="146"/>
      <c r="AC55" s="146"/>
      <c r="AD55" s="146"/>
      <c r="AE55" s="146"/>
      <c r="AF55" s="146"/>
      <c r="AG55" s="146" t="s">
        <v>127</v>
      </c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</row>
    <row r="56" spans="1:60" outlineLevel="2" x14ac:dyDescent="0.2">
      <c r="A56" s="153"/>
      <c r="B56" s="154"/>
      <c r="C56" s="187" t="s">
        <v>254</v>
      </c>
      <c r="D56" s="179"/>
      <c r="E56" s="180">
        <v>18</v>
      </c>
      <c r="F56" s="156"/>
      <c r="G56" s="156"/>
      <c r="H56" s="156"/>
      <c r="I56" s="156"/>
      <c r="J56" s="156"/>
      <c r="K56" s="156"/>
      <c r="L56" s="156"/>
      <c r="M56" s="156"/>
      <c r="N56" s="155"/>
      <c r="O56" s="155"/>
      <c r="P56" s="155"/>
      <c r="Q56" s="155"/>
      <c r="R56" s="156"/>
      <c r="S56" s="156"/>
      <c r="T56" s="156"/>
      <c r="U56" s="156"/>
      <c r="V56" s="156"/>
      <c r="W56" s="156"/>
      <c r="X56" s="156"/>
      <c r="Y56" s="156"/>
      <c r="Z56" s="146"/>
      <c r="AA56" s="146"/>
      <c r="AB56" s="146"/>
      <c r="AC56" s="146"/>
      <c r="AD56" s="146"/>
      <c r="AE56" s="146"/>
      <c r="AF56" s="146"/>
      <c r="AG56" s="146" t="s">
        <v>197</v>
      </c>
      <c r="AH56" s="146">
        <v>0</v>
      </c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</row>
    <row r="57" spans="1:60" x14ac:dyDescent="0.2">
      <c r="A57" s="160" t="s">
        <v>116</v>
      </c>
      <c r="B57" s="161" t="s">
        <v>71</v>
      </c>
      <c r="C57" s="174" t="s">
        <v>72</v>
      </c>
      <c r="D57" s="162"/>
      <c r="E57" s="163"/>
      <c r="F57" s="164"/>
      <c r="G57" s="165">
        <f>SUMIF(AG58:AG61,"&lt;&gt;NOR",G58:G61)</f>
        <v>0</v>
      </c>
      <c r="H57" s="159"/>
      <c r="I57" s="159">
        <f>SUM(I58:I61)</f>
        <v>0</v>
      </c>
      <c r="J57" s="159"/>
      <c r="K57" s="159">
        <f>SUM(K58:K61)</f>
        <v>0</v>
      </c>
      <c r="L57" s="159"/>
      <c r="M57" s="159">
        <f>SUM(M58:M61)</f>
        <v>0</v>
      </c>
      <c r="N57" s="158"/>
      <c r="O57" s="158">
        <f>SUM(O58:O61)</f>
        <v>18.18</v>
      </c>
      <c r="P57" s="158"/>
      <c r="Q57" s="158">
        <f>SUM(Q58:Q61)</f>
        <v>0</v>
      </c>
      <c r="R57" s="159"/>
      <c r="S57" s="159"/>
      <c r="T57" s="159"/>
      <c r="U57" s="159"/>
      <c r="V57" s="159">
        <f>SUM(V58:V61)</f>
        <v>3.43</v>
      </c>
      <c r="W57" s="159"/>
      <c r="X57" s="159"/>
      <c r="Y57" s="159"/>
      <c r="AG57" t="s">
        <v>117</v>
      </c>
    </row>
    <row r="58" spans="1:60" outlineLevel="1" x14ac:dyDescent="0.2">
      <c r="A58" s="167">
        <v>15</v>
      </c>
      <c r="B58" s="168" t="s">
        <v>255</v>
      </c>
      <c r="C58" s="175" t="s">
        <v>256</v>
      </c>
      <c r="D58" s="169" t="s">
        <v>191</v>
      </c>
      <c r="E58" s="170">
        <v>7.2</v>
      </c>
      <c r="F58" s="171"/>
      <c r="G58" s="172">
        <f>ROUND(E58*F58,2)</f>
        <v>0</v>
      </c>
      <c r="H58" s="157"/>
      <c r="I58" s="156">
        <f>ROUND(E58*H58,2)</f>
        <v>0</v>
      </c>
      <c r="J58" s="157"/>
      <c r="K58" s="156">
        <f>ROUND(E58*J58,2)</f>
        <v>0</v>
      </c>
      <c r="L58" s="156">
        <v>21</v>
      </c>
      <c r="M58" s="156">
        <f>G58*(1+L58/100)</f>
        <v>0</v>
      </c>
      <c r="N58" s="155">
        <v>2.5249999999999999</v>
      </c>
      <c r="O58" s="155">
        <f>ROUND(E58*N58,2)</f>
        <v>18.18</v>
      </c>
      <c r="P58" s="155">
        <v>0</v>
      </c>
      <c r="Q58" s="155">
        <f>ROUND(E58*P58,2)</f>
        <v>0</v>
      </c>
      <c r="R58" s="156"/>
      <c r="S58" s="156" t="s">
        <v>121</v>
      </c>
      <c r="T58" s="156" t="s">
        <v>121</v>
      </c>
      <c r="U58" s="156">
        <v>0.47699999999999998</v>
      </c>
      <c r="V58" s="156">
        <f>ROUND(E58*U58,2)</f>
        <v>3.43</v>
      </c>
      <c r="W58" s="156"/>
      <c r="X58" s="156" t="s">
        <v>174</v>
      </c>
      <c r="Y58" s="156" t="s">
        <v>124</v>
      </c>
      <c r="Z58" s="146"/>
      <c r="AA58" s="146"/>
      <c r="AB58" s="146"/>
      <c r="AC58" s="146"/>
      <c r="AD58" s="146"/>
      <c r="AE58" s="146"/>
      <c r="AF58" s="146"/>
      <c r="AG58" s="146" t="s">
        <v>175</v>
      </c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</row>
    <row r="59" spans="1:60" outlineLevel="2" x14ac:dyDescent="0.2">
      <c r="A59" s="153"/>
      <c r="B59" s="154"/>
      <c r="C59" s="247" t="s">
        <v>257</v>
      </c>
      <c r="D59" s="248"/>
      <c r="E59" s="248"/>
      <c r="F59" s="248"/>
      <c r="G59" s="248"/>
      <c r="H59" s="156"/>
      <c r="I59" s="156"/>
      <c r="J59" s="156"/>
      <c r="K59" s="156"/>
      <c r="L59" s="156"/>
      <c r="M59" s="156"/>
      <c r="N59" s="155"/>
      <c r="O59" s="155"/>
      <c r="P59" s="155"/>
      <c r="Q59" s="155"/>
      <c r="R59" s="156"/>
      <c r="S59" s="156"/>
      <c r="T59" s="156"/>
      <c r="U59" s="156"/>
      <c r="V59" s="156"/>
      <c r="W59" s="156"/>
      <c r="X59" s="156"/>
      <c r="Y59" s="156"/>
      <c r="Z59" s="146"/>
      <c r="AA59" s="146"/>
      <c r="AB59" s="146"/>
      <c r="AC59" s="146"/>
      <c r="AD59" s="146"/>
      <c r="AE59" s="146"/>
      <c r="AF59" s="146"/>
      <c r="AG59" s="146" t="s">
        <v>127</v>
      </c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</row>
    <row r="60" spans="1:60" outlineLevel="3" x14ac:dyDescent="0.2">
      <c r="A60" s="153"/>
      <c r="B60" s="154"/>
      <c r="C60" s="245" t="s">
        <v>258</v>
      </c>
      <c r="D60" s="246"/>
      <c r="E60" s="246"/>
      <c r="F60" s="246"/>
      <c r="G60" s="246"/>
      <c r="H60" s="156"/>
      <c r="I60" s="156"/>
      <c r="J60" s="156"/>
      <c r="K60" s="156"/>
      <c r="L60" s="156"/>
      <c r="M60" s="156"/>
      <c r="N60" s="155"/>
      <c r="O60" s="155"/>
      <c r="P60" s="155"/>
      <c r="Q60" s="155"/>
      <c r="R60" s="156"/>
      <c r="S60" s="156"/>
      <c r="T60" s="156"/>
      <c r="U60" s="156"/>
      <c r="V60" s="156"/>
      <c r="W60" s="156"/>
      <c r="X60" s="156"/>
      <c r="Y60" s="156"/>
      <c r="Z60" s="146"/>
      <c r="AA60" s="146"/>
      <c r="AB60" s="146"/>
      <c r="AC60" s="146"/>
      <c r="AD60" s="146"/>
      <c r="AE60" s="146"/>
      <c r="AF60" s="146"/>
      <c r="AG60" s="146" t="s">
        <v>127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</row>
    <row r="61" spans="1:60" outlineLevel="2" x14ac:dyDescent="0.2">
      <c r="A61" s="153"/>
      <c r="B61" s="154"/>
      <c r="C61" s="187" t="s">
        <v>259</v>
      </c>
      <c r="D61" s="179"/>
      <c r="E61" s="180">
        <v>7.2</v>
      </c>
      <c r="F61" s="156"/>
      <c r="G61" s="156"/>
      <c r="H61" s="156"/>
      <c r="I61" s="156"/>
      <c r="J61" s="156"/>
      <c r="K61" s="156"/>
      <c r="L61" s="156"/>
      <c r="M61" s="156"/>
      <c r="N61" s="155"/>
      <c r="O61" s="155"/>
      <c r="P61" s="155"/>
      <c r="Q61" s="155"/>
      <c r="R61" s="156"/>
      <c r="S61" s="156"/>
      <c r="T61" s="156"/>
      <c r="U61" s="156"/>
      <c r="V61" s="156"/>
      <c r="W61" s="156"/>
      <c r="X61" s="156"/>
      <c r="Y61" s="156"/>
      <c r="Z61" s="146"/>
      <c r="AA61" s="146"/>
      <c r="AB61" s="146"/>
      <c r="AC61" s="146"/>
      <c r="AD61" s="146"/>
      <c r="AE61" s="146"/>
      <c r="AF61" s="146"/>
      <c r="AG61" s="146" t="s">
        <v>197</v>
      </c>
      <c r="AH61" s="146">
        <v>0</v>
      </c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</row>
    <row r="62" spans="1:60" x14ac:dyDescent="0.2">
      <c r="A62" s="160" t="s">
        <v>116</v>
      </c>
      <c r="B62" s="161" t="s">
        <v>75</v>
      </c>
      <c r="C62" s="174" t="s">
        <v>76</v>
      </c>
      <c r="D62" s="162"/>
      <c r="E62" s="163"/>
      <c r="F62" s="164"/>
      <c r="G62" s="165">
        <f>SUMIF(AG63:AG116,"&lt;&gt;NOR",G63:G116)</f>
        <v>0</v>
      </c>
      <c r="H62" s="159"/>
      <c r="I62" s="159">
        <f>SUM(I63:I116)</f>
        <v>0</v>
      </c>
      <c r="J62" s="159"/>
      <c r="K62" s="159">
        <f>SUM(K63:K116)</f>
        <v>0</v>
      </c>
      <c r="L62" s="159"/>
      <c r="M62" s="159">
        <f>SUM(M63:M116)</f>
        <v>0</v>
      </c>
      <c r="N62" s="158"/>
      <c r="O62" s="158">
        <f>SUM(O63:O116)</f>
        <v>44.06</v>
      </c>
      <c r="P62" s="158"/>
      <c r="Q62" s="158">
        <f>SUM(Q63:Q116)</f>
        <v>0</v>
      </c>
      <c r="R62" s="159"/>
      <c r="S62" s="159"/>
      <c r="T62" s="159"/>
      <c r="U62" s="159"/>
      <c r="V62" s="159">
        <f>SUM(V63:V116)</f>
        <v>53</v>
      </c>
      <c r="W62" s="159"/>
      <c r="X62" s="159"/>
      <c r="Y62" s="159"/>
      <c r="AG62" t="s">
        <v>117</v>
      </c>
    </row>
    <row r="63" spans="1:60" outlineLevel="1" x14ac:dyDescent="0.2">
      <c r="A63" s="167">
        <v>16</v>
      </c>
      <c r="B63" s="168" t="s">
        <v>260</v>
      </c>
      <c r="C63" s="175" t="s">
        <v>261</v>
      </c>
      <c r="D63" s="169" t="s">
        <v>200</v>
      </c>
      <c r="E63" s="170">
        <v>269.68</v>
      </c>
      <c r="F63" s="171"/>
      <c r="G63" s="172">
        <f>ROUND(E63*F63,2)</f>
        <v>0</v>
      </c>
      <c r="H63" s="157"/>
      <c r="I63" s="156">
        <f>ROUND(E63*H63,2)</f>
        <v>0</v>
      </c>
      <c r="J63" s="157"/>
      <c r="K63" s="156">
        <f>ROUND(E63*J63,2)</f>
        <v>0</v>
      </c>
      <c r="L63" s="156">
        <v>21</v>
      </c>
      <c r="M63" s="156">
        <f>G63*(1+L63/100)</f>
        <v>0</v>
      </c>
      <c r="N63" s="155">
        <v>0</v>
      </c>
      <c r="O63" s="155">
        <f>ROUND(E63*N63,2)</f>
        <v>0</v>
      </c>
      <c r="P63" s="155">
        <v>0</v>
      </c>
      <c r="Q63" s="155">
        <f>ROUND(E63*P63,2)</f>
        <v>0</v>
      </c>
      <c r="R63" s="156"/>
      <c r="S63" s="156" t="s">
        <v>121</v>
      </c>
      <c r="T63" s="156" t="s">
        <v>121</v>
      </c>
      <c r="U63" s="156">
        <v>0.09</v>
      </c>
      <c r="V63" s="156">
        <f>ROUND(E63*U63,2)</f>
        <v>24.27</v>
      </c>
      <c r="W63" s="156"/>
      <c r="X63" s="156" t="s">
        <v>174</v>
      </c>
      <c r="Y63" s="156" t="s">
        <v>124</v>
      </c>
      <c r="Z63" s="146"/>
      <c r="AA63" s="146"/>
      <c r="AB63" s="146"/>
      <c r="AC63" s="146"/>
      <c r="AD63" s="146"/>
      <c r="AE63" s="146"/>
      <c r="AF63" s="146"/>
      <c r="AG63" s="146" t="s">
        <v>175</v>
      </c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</row>
    <row r="64" spans="1:60" outlineLevel="2" x14ac:dyDescent="0.2">
      <c r="A64" s="153"/>
      <c r="B64" s="154"/>
      <c r="C64" s="247" t="s">
        <v>262</v>
      </c>
      <c r="D64" s="248"/>
      <c r="E64" s="248"/>
      <c r="F64" s="248"/>
      <c r="G64" s="248"/>
      <c r="H64" s="156"/>
      <c r="I64" s="156"/>
      <c r="J64" s="156"/>
      <c r="K64" s="156"/>
      <c r="L64" s="156"/>
      <c r="M64" s="156"/>
      <c r="N64" s="155"/>
      <c r="O64" s="155"/>
      <c r="P64" s="155"/>
      <c r="Q64" s="155"/>
      <c r="R64" s="156"/>
      <c r="S64" s="156"/>
      <c r="T64" s="156"/>
      <c r="U64" s="156"/>
      <c r="V64" s="156"/>
      <c r="W64" s="156"/>
      <c r="X64" s="156"/>
      <c r="Y64" s="156"/>
      <c r="Z64" s="146"/>
      <c r="AA64" s="146"/>
      <c r="AB64" s="146"/>
      <c r="AC64" s="146"/>
      <c r="AD64" s="146"/>
      <c r="AE64" s="146"/>
      <c r="AF64" s="146"/>
      <c r="AG64" s="146" t="s">
        <v>127</v>
      </c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</row>
    <row r="65" spans="1:60" outlineLevel="2" x14ac:dyDescent="0.2">
      <c r="A65" s="153"/>
      <c r="B65" s="154"/>
      <c r="C65" s="187" t="s">
        <v>263</v>
      </c>
      <c r="D65" s="179"/>
      <c r="E65" s="180">
        <v>16.5</v>
      </c>
      <c r="F65" s="156"/>
      <c r="G65" s="156"/>
      <c r="H65" s="156"/>
      <c r="I65" s="156"/>
      <c r="J65" s="156"/>
      <c r="K65" s="156"/>
      <c r="L65" s="156"/>
      <c r="M65" s="156"/>
      <c r="N65" s="155"/>
      <c r="O65" s="155"/>
      <c r="P65" s="155"/>
      <c r="Q65" s="155"/>
      <c r="R65" s="156"/>
      <c r="S65" s="156"/>
      <c r="T65" s="156"/>
      <c r="U65" s="156"/>
      <c r="V65" s="156"/>
      <c r="W65" s="156"/>
      <c r="X65" s="156"/>
      <c r="Y65" s="156"/>
      <c r="Z65" s="146"/>
      <c r="AA65" s="146"/>
      <c r="AB65" s="146"/>
      <c r="AC65" s="146"/>
      <c r="AD65" s="146"/>
      <c r="AE65" s="146"/>
      <c r="AF65" s="146"/>
      <c r="AG65" s="146" t="s">
        <v>197</v>
      </c>
      <c r="AH65" s="146">
        <v>0</v>
      </c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</row>
    <row r="66" spans="1:60" outlineLevel="3" x14ac:dyDescent="0.2">
      <c r="A66" s="153"/>
      <c r="B66" s="154"/>
      <c r="C66" s="187" t="s">
        <v>264</v>
      </c>
      <c r="D66" s="179"/>
      <c r="E66" s="180">
        <v>5.5</v>
      </c>
      <c r="F66" s="156"/>
      <c r="G66" s="156"/>
      <c r="H66" s="156"/>
      <c r="I66" s="156"/>
      <c r="J66" s="156"/>
      <c r="K66" s="156"/>
      <c r="L66" s="156"/>
      <c r="M66" s="156"/>
      <c r="N66" s="155"/>
      <c r="O66" s="155"/>
      <c r="P66" s="155"/>
      <c r="Q66" s="155"/>
      <c r="R66" s="156"/>
      <c r="S66" s="156"/>
      <c r="T66" s="156"/>
      <c r="U66" s="156"/>
      <c r="V66" s="156"/>
      <c r="W66" s="156"/>
      <c r="X66" s="156"/>
      <c r="Y66" s="156"/>
      <c r="Z66" s="146"/>
      <c r="AA66" s="146"/>
      <c r="AB66" s="146"/>
      <c r="AC66" s="146"/>
      <c r="AD66" s="146"/>
      <c r="AE66" s="146"/>
      <c r="AF66" s="146"/>
      <c r="AG66" s="146" t="s">
        <v>197</v>
      </c>
      <c r="AH66" s="146">
        <v>0</v>
      </c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</row>
    <row r="67" spans="1:60" outlineLevel="3" x14ac:dyDescent="0.2">
      <c r="A67" s="153"/>
      <c r="B67" s="154"/>
      <c r="C67" s="187" t="s">
        <v>265</v>
      </c>
      <c r="D67" s="179"/>
      <c r="E67" s="180">
        <v>35.5</v>
      </c>
      <c r="F67" s="156"/>
      <c r="G67" s="156"/>
      <c r="H67" s="156"/>
      <c r="I67" s="156"/>
      <c r="J67" s="156"/>
      <c r="K67" s="156"/>
      <c r="L67" s="156"/>
      <c r="M67" s="156"/>
      <c r="N67" s="155"/>
      <c r="O67" s="155"/>
      <c r="P67" s="155"/>
      <c r="Q67" s="155"/>
      <c r="R67" s="156"/>
      <c r="S67" s="156"/>
      <c r="T67" s="156"/>
      <c r="U67" s="156"/>
      <c r="V67" s="156"/>
      <c r="W67" s="156"/>
      <c r="X67" s="156"/>
      <c r="Y67" s="156"/>
      <c r="Z67" s="146"/>
      <c r="AA67" s="146"/>
      <c r="AB67" s="146"/>
      <c r="AC67" s="146"/>
      <c r="AD67" s="146"/>
      <c r="AE67" s="146"/>
      <c r="AF67" s="146"/>
      <c r="AG67" s="146" t="s">
        <v>197</v>
      </c>
      <c r="AH67" s="146">
        <v>0</v>
      </c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</row>
    <row r="68" spans="1:60" outlineLevel="3" x14ac:dyDescent="0.2">
      <c r="A68" s="153"/>
      <c r="B68" s="154"/>
      <c r="C68" s="187" t="s">
        <v>266</v>
      </c>
      <c r="D68" s="179"/>
      <c r="E68" s="180">
        <v>212.18</v>
      </c>
      <c r="F68" s="156"/>
      <c r="G68" s="156"/>
      <c r="H68" s="156"/>
      <c r="I68" s="156"/>
      <c r="J68" s="156"/>
      <c r="K68" s="156"/>
      <c r="L68" s="156"/>
      <c r="M68" s="156"/>
      <c r="N68" s="155"/>
      <c r="O68" s="155"/>
      <c r="P68" s="155"/>
      <c r="Q68" s="155"/>
      <c r="R68" s="156"/>
      <c r="S68" s="156"/>
      <c r="T68" s="156"/>
      <c r="U68" s="156"/>
      <c r="V68" s="156"/>
      <c r="W68" s="156"/>
      <c r="X68" s="156"/>
      <c r="Y68" s="156"/>
      <c r="Z68" s="146"/>
      <c r="AA68" s="146"/>
      <c r="AB68" s="146"/>
      <c r="AC68" s="146"/>
      <c r="AD68" s="146"/>
      <c r="AE68" s="146"/>
      <c r="AF68" s="146"/>
      <c r="AG68" s="146" t="s">
        <v>197</v>
      </c>
      <c r="AH68" s="146">
        <v>0</v>
      </c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</row>
    <row r="69" spans="1:60" outlineLevel="1" x14ac:dyDescent="0.2">
      <c r="A69" s="167">
        <v>17</v>
      </c>
      <c r="B69" s="168" t="s">
        <v>267</v>
      </c>
      <c r="C69" s="175" t="s">
        <v>268</v>
      </c>
      <c r="D69" s="169" t="s">
        <v>200</v>
      </c>
      <c r="E69" s="170">
        <v>57.5</v>
      </c>
      <c r="F69" s="171"/>
      <c r="G69" s="172">
        <f>ROUND(E69*F69,2)</f>
        <v>0</v>
      </c>
      <c r="H69" s="157"/>
      <c r="I69" s="156">
        <f>ROUND(E69*H69,2)</f>
        <v>0</v>
      </c>
      <c r="J69" s="157"/>
      <c r="K69" s="156">
        <f>ROUND(E69*J69,2)</f>
        <v>0</v>
      </c>
      <c r="L69" s="156">
        <v>21</v>
      </c>
      <c r="M69" s="156">
        <f>G69*(1+L69/100)</f>
        <v>0</v>
      </c>
      <c r="N69" s="155">
        <v>0</v>
      </c>
      <c r="O69" s="155">
        <f>ROUND(E69*N69,2)</f>
        <v>0</v>
      </c>
      <c r="P69" s="155">
        <v>0</v>
      </c>
      <c r="Q69" s="155">
        <f>ROUND(E69*P69,2)</f>
        <v>0</v>
      </c>
      <c r="R69" s="156"/>
      <c r="S69" s="156" t="s">
        <v>121</v>
      </c>
      <c r="T69" s="156" t="s">
        <v>121</v>
      </c>
      <c r="U69" s="156">
        <v>0.02</v>
      </c>
      <c r="V69" s="156">
        <f>ROUND(E69*U69,2)</f>
        <v>1.1499999999999999</v>
      </c>
      <c r="W69" s="156"/>
      <c r="X69" s="156" t="s">
        <v>174</v>
      </c>
      <c r="Y69" s="156" t="s">
        <v>124</v>
      </c>
      <c r="Z69" s="146"/>
      <c r="AA69" s="146"/>
      <c r="AB69" s="146"/>
      <c r="AC69" s="146"/>
      <c r="AD69" s="146"/>
      <c r="AE69" s="146"/>
      <c r="AF69" s="146"/>
      <c r="AG69" s="146" t="s">
        <v>175</v>
      </c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</row>
    <row r="70" spans="1:60" outlineLevel="2" x14ac:dyDescent="0.2">
      <c r="A70" s="153"/>
      <c r="B70" s="154"/>
      <c r="C70" s="247" t="s">
        <v>269</v>
      </c>
      <c r="D70" s="248"/>
      <c r="E70" s="248"/>
      <c r="F70" s="248"/>
      <c r="G70" s="248"/>
      <c r="H70" s="156"/>
      <c r="I70" s="156"/>
      <c r="J70" s="156"/>
      <c r="K70" s="156"/>
      <c r="L70" s="156"/>
      <c r="M70" s="156"/>
      <c r="N70" s="155"/>
      <c r="O70" s="155"/>
      <c r="P70" s="155"/>
      <c r="Q70" s="155"/>
      <c r="R70" s="156"/>
      <c r="S70" s="156"/>
      <c r="T70" s="156"/>
      <c r="U70" s="156"/>
      <c r="V70" s="156"/>
      <c r="W70" s="156"/>
      <c r="X70" s="156"/>
      <c r="Y70" s="156"/>
      <c r="Z70" s="146"/>
      <c r="AA70" s="146"/>
      <c r="AB70" s="146"/>
      <c r="AC70" s="146"/>
      <c r="AD70" s="146"/>
      <c r="AE70" s="146"/>
      <c r="AF70" s="146"/>
      <c r="AG70" s="146" t="s">
        <v>127</v>
      </c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</row>
    <row r="71" spans="1:60" outlineLevel="2" x14ac:dyDescent="0.2">
      <c r="A71" s="153"/>
      <c r="B71" s="154"/>
      <c r="C71" s="187" t="s">
        <v>263</v>
      </c>
      <c r="D71" s="179"/>
      <c r="E71" s="180">
        <v>16.5</v>
      </c>
      <c r="F71" s="156"/>
      <c r="G71" s="156"/>
      <c r="H71" s="156"/>
      <c r="I71" s="156"/>
      <c r="J71" s="156"/>
      <c r="K71" s="156"/>
      <c r="L71" s="156"/>
      <c r="M71" s="156"/>
      <c r="N71" s="155"/>
      <c r="O71" s="155"/>
      <c r="P71" s="155"/>
      <c r="Q71" s="155"/>
      <c r="R71" s="156"/>
      <c r="S71" s="156"/>
      <c r="T71" s="156"/>
      <c r="U71" s="156"/>
      <c r="V71" s="156"/>
      <c r="W71" s="156"/>
      <c r="X71" s="156"/>
      <c r="Y71" s="156"/>
      <c r="Z71" s="146"/>
      <c r="AA71" s="146"/>
      <c r="AB71" s="146"/>
      <c r="AC71" s="146"/>
      <c r="AD71" s="146"/>
      <c r="AE71" s="146"/>
      <c r="AF71" s="146"/>
      <c r="AG71" s="146" t="s">
        <v>197</v>
      </c>
      <c r="AH71" s="146">
        <v>0</v>
      </c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</row>
    <row r="72" spans="1:60" outlineLevel="3" x14ac:dyDescent="0.2">
      <c r="A72" s="153"/>
      <c r="B72" s="154"/>
      <c r="C72" s="187" t="s">
        <v>264</v>
      </c>
      <c r="D72" s="179"/>
      <c r="E72" s="180">
        <v>5.5</v>
      </c>
      <c r="F72" s="156"/>
      <c r="G72" s="156"/>
      <c r="H72" s="156"/>
      <c r="I72" s="156"/>
      <c r="J72" s="156"/>
      <c r="K72" s="156"/>
      <c r="L72" s="156"/>
      <c r="M72" s="156"/>
      <c r="N72" s="155"/>
      <c r="O72" s="155"/>
      <c r="P72" s="155"/>
      <c r="Q72" s="155"/>
      <c r="R72" s="156"/>
      <c r="S72" s="156"/>
      <c r="T72" s="156"/>
      <c r="U72" s="156"/>
      <c r="V72" s="156"/>
      <c r="W72" s="156"/>
      <c r="X72" s="156"/>
      <c r="Y72" s="156"/>
      <c r="Z72" s="146"/>
      <c r="AA72" s="146"/>
      <c r="AB72" s="146"/>
      <c r="AC72" s="146"/>
      <c r="AD72" s="146"/>
      <c r="AE72" s="146"/>
      <c r="AF72" s="146"/>
      <c r="AG72" s="146" t="s">
        <v>197</v>
      </c>
      <c r="AH72" s="146">
        <v>0</v>
      </c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</row>
    <row r="73" spans="1:60" outlineLevel="3" x14ac:dyDescent="0.2">
      <c r="A73" s="153"/>
      <c r="B73" s="154"/>
      <c r="C73" s="187" t="s">
        <v>265</v>
      </c>
      <c r="D73" s="179"/>
      <c r="E73" s="180">
        <v>35.5</v>
      </c>
      <c r="F73" s="156"/>
      <c r="G73" s="156"/>
      <c r="H73" s="156"/>
      <c r="I73" s="156"/>
      <c r="J73" s="156"/>
      <c r="K73" s="156"/>
      <c r="L73" s="156"/>
      <c r="M73" s="156"/>
      <c r="N73" s="155"/>
      <c r="O73" s="155"/>
      <c r="P73" s="155"/>
      <c r="Q73" s="155"/>
      <c r="R73" s="156"/>
      <c r="S73" s="156"/>
      <c r="T73" s="156"/>
      <c r="U73" s="156"/>
      <c r="V73" s="156"/>
      <c r="W73" s="156"/>
      <c r="X73" s="156"/>
      <c r="Y73" s="156"/>
      <c r="Z73" s="146"/>
      <c r="AA73" s="146"/>
      <c r="AB73" s="146"/>
      <c r="AC73" s="146"/>
      <c r="AD73" s="146"/>
      <c r="AE73" s="146"/>
      <c r="AF73" s="146"/>
      <c r="AG73" s="146" t="s">
        <v>197</v>
      </c>
      <c r="AH73" s="146">
        <v>0</v>
      </c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</row>
    <row r="74" spans="1:60" outlineLevel="1" x14ac:dyDescent="0.2">
      <c r="A74" s="167">
        <v>18</v>
      </c>
      <c r="B74" s="168" t="s">
        <v>270</v>
      </c>
      <c r="C74" s="175" t="s">
        <v>271</v>
      </c>
      <c r="D74" s="169" t="s">
        <v>200</v>
      </c>
      <c r="E74" s="170">
        <v>16.5</v>
      </c>
      <c r="F74" s="171"/>
      <c r="G74" s="172">
        <f>ROUND(E74*F74,2)</f>
        <v>0</v>
      </c>
      <c r="H74" s="157"/>
      <c r="I74" s="156">
        <f>ROUND(E74*H74,2)</f>
        <v>0</v>
      </c>
      <c r="J74" s="157"/>
      <c r="K74" s="156">
        <f>ROUND(E74*J74,2)</f>
        <v>0</v>
      </c>
      <c r="L74" s="156">
        <v>21</v>
      </c>
      <c r="M74" s="156">
        <f>G74*(1+L74/100)</f>
        <v>0</v>
      </c>
      <c r="N74" s="155">
        <v>0.10373</v>
      </c>
      <c r="O74" s="155">
        <f>ROUND(E74*N74,2)</f>
        <v>1.71</v>
      </c>
      <c r="P74" s="155">
        <v>0</v>
      </c>
      <c r="Q74" s="155">
        <f>ROUND(E74*P74,2)</f>
        <v>0</v>
      </c>
      <c r="R74" s="156"/>
      <c r="S74" s="156" t="s">
        <v>121</v>
      </c>
      <c r="T74" s="156" t="s">
        <v>121</v>
      </c>
      <c r="U74" s="156">
        <v>0.02</v>
      </c>
      <c r="V74" s="156">
        <f>ROUND(E74*U74,2)</f>
        <v>0.33</v>
      </c>
      <c r="W74" s="156"/>
      <c r="X74" s="156" t="s">
        <v>174</v>
      </c>
      <c r="Y74" s="156" t="s">
        <v>124</v>
      </c>
      <c r="Z74" s="146"/>
      <c r="AA74" s="146"/>
      <c r="AB74" s="146"/>
      <c r="AC74" s="146"/>
      <c r="AD74" s="146"/>
      <c r="AE74" s="146"/>
      <c r="AF74" s="146"/>
      <c r="AG74" s="146" t="s">
        <v>175</v>
      </c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</row>
    <row r="75" spans="1:60" outlineLevel="2" x14ac:dyDescent="0.2">
      <c r="A75" s="153"/>
      <c r="B75" s="154"/>
      <c r="C75" s="247" t="s">
        <v>272</v>
      </c>
      <c r="D75" s="248"/>
      <c r="E75" s="248"/>
      <c r="F75" s="248"/>
      <c r="G75" s="248"/>
      <c r="H75" s="156"/>
      <c r="I75" s="156"/>
      <c r="J75" s="156"/>
      <c r="K75" s="156"/>
      <c r="L75" s="156"/>
      <c r="M75" s="156"/>
      <c r="N75" s="155"/>
      <c r="O75" s="155"/>
      <c r="P75" s="155"/>
      <c r="Q75" s="155"/>
      <c r="R75" s="156"/>
      <c r="S75" s="156"/>
      <c r="T75" s="156"/>
      <c r="U75" s="156"/>
      <c r="V75" s="156"/>
      <c r="W75" s="156"/>
      <c r="X75" s="156"/>
      <c r="Y75" s="156"/>
      <c r="Z75" s="146"/>
      <c r="AA75" s="146"/>
      <c r="AB75" s="146"/>
      <c r="AC75" s="146"/>
      <c r="AD75" s="146"/>
      <c r="AE75" s="146"/>
      <c r="AF75" s="146"/>
      <c r="AG75" s="146" t="s">
        <v>127</v>
      </c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</row>
    <row r="76" spans="1:60" outlineLevel="3" x14ac:dyDescent="0.2">
      <c r="A76" s="153"/>
      <c r="B76" s="154"/>
      <c r="C76" s="245" t="s">
        <v>273</v>
      </c>
      <c r="D76" s="246"/>
      <c r="E76" s="246"/>
      <c r="F76" s="246"/>
      <c r="G76" s="246"/>
      <c r="H76" s="156"/>
      <c r="I76" s="156"/>
      <c r="J76" s="156"/>
      <c r="K76" s="156"/>
      <c r="L76" s="156"/>
      <c r="M76" s="156"/>
      <c r="N76" s="155"/>
      <c r="O76" s="155"/>
      <c r="P76" s="155"/>
      <c r="Q76" s="155"/>
      <c r="R76" s="156"/>
      <c r="S76" s="156"/>
      <c r="T76" s="156"/>
      <c r="U76" s="156"/>
      <c r="V76" s="156"/>
      <c r="W76" s="156"/>
      <c r="X76" s="156"/>
      <c r="Y76" s="156"/>
      <c r="Z76" s="146"/>
      <c r="AA76" s="146"/>
      <c r="AB76" s="146"/>
      <c r="AC76" s="146"/>
      <c r="AD76" s="146"/>
      <c r="AE76" s="146"/>
      <c r="AF76" s="146"/>
      <c r="AG76" s="146" t="s">
        <v>127</v>
      </c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</row>
    <row r="77" spans="1:60" outlineLevel="2" x14ac:dyDescent="0.2">
      <c r="A77" s="153"/>
      <c r="B77" s="154"/>
      <c r="C77" s="187" t="s">
        <v>274</v>
      </c>
      <c r="D77" s="179"/>
      <c r="E77" s="180">
        <v>16.5</v>
      </c>
      <c r="F77" s="156"/>
      <c r="G77" s="156"/>
      <c r="H77" s="156"/>
      <c r="I77" s="156"/>
      <c r="J77" s="156"/>
      <c r="K77" s="156"/>
      <c r="L77" s="156"/>
      <c r="M77" s="156"/>
      <c r="N77" s="155"/>
      <c r="O77" s="155"/>
      <c r="P77" s="155"/>
      <c r="Q77" s="155"/>
      <c r="R77" s="156"/>
      <c r="S77" s="156"/>
      <c r="T77" s="156"/>
      <c r="U77" s="156"/>
      <c r="V77" s="156"/>
      <c r="W77" s="156"/>
      <c r="X77" s="156"/>
      <c r="Y77" s="156"/>
      <c r="Z77" s="146"/>
      <c r="AA77" s="146"/>
      <c r="AB77" s="146"/>
      <c r="AC77" s="146"/>
      <c r="AD77" s="146"/>
      <c r="AE77" s="146"/>
      <c r="AF77" s="146"/>
      <c r="AG77" s="146" t="s">
        <v>197</v>
      </c>
      <c r="AH77" s="146">
        <v>0</v>
      </c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</row>
    <row r="78" spans="1:60" outlineLevel="1" x14ac:dyDescent="0.2">
      <c r="A78" s="167">
        <v>19</v>
      </c>
      <c r="B78" s="168" t="s">
        <v>275</v>
      </c>
      <c r="C78" s="175" t="s">
        <v>276</v>
      </c>
      <c r="D78" s="169" t="s">
        <v>200</v>
      </c>
      <c r="E78" s="170">
        <v>16.5</v>
      </c>
      <c r="F78" s="171"/>
      <c r="G78" s="172">
        <f>ROUND(E78*F78,2)</f>
        <v>0</v>
      </c>
      <c r="H78" s="157"/>
      <c r="I78" s="156">
        <f>ROUND(E78*H78,2)</f>
        <v>0</v>
      </c>
      <c r="J78" s="157"/>
      <c r="K78" s="156">
        <f>ROUND(E78*J78,2)</f>
        <v>0</v>
      </c>
      <c r="L78" s="156">
        <v>21</v>
      </c>
      <c r="M78" s="156">
        <f>G78*(1+L78/100)</f>
        <v>0</v>
      </c>
      <c r="N78" s="155">
        <v>5.0000000000000001E-4</v>
      </c>
      <c r="O78" s="155">
        <f>ROUND(E78*N78,2)</f>
        <v>0.01</v>
      </c>
      <c r="P78" s="155">
        <v>0</v>
      </c>
      <c r="Q78" s="155">
        <f>ROUND(E78*P78,2)</f>
        <v>0</v>
      </c>
      <c r="R78" s="156"/>
      <c r="S78" s="156" t="s">
        <v>277</v>
      </c>
      <c r="T78" s="156" t="s">
        <v>277</v>
      </c>
      <c r="U78" s="156">
        <v>2E-3</v>
      </c>
      <c r="V78" s="156">
        <f>ROUND(E78*U78,2)</f>
        <v>0.03</v>
      </c>
      <c r="W78" s="156"/>
      <c r="X78" s="156" t="s">
        <v>174</v>
      </c>
      <c r="Y78" s="156" t="s">
        <v>124</v>
      </c>
      <c r="Z78" s="146"/>
      <c r="AA78" s="146"/>
      <c r="AB78" s="146"/>
      <c r="AC78" s="146"/>
      <c r="AD78" s="146"/>
      <c r="AE78" s="146"/>
      <c r="AF78" s="146"/>
      <c r="AG78" s="146" t="s">
        <v>175</v>
      </c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</row>
    <row r="79" spans="1:60" outlineLevel="2" x14ac:dyDescent="0.2">
      <c r="A79" s="153"/>
      <c r="B79" s="154"/>
      <c r="C79" s="247" t="s">
        <v>278</v>
      </c>
      <c r="D79" s="248"/>
      <c r="E79" s="248"/>
      <c r="F79" s="248"/>
      <c r="G79" s="248"/>
      <c r="H79" s="156"/>
      <c r="I79" s="156"/>
      <c r="J79" s="156"/>
      <c r="K79" s="156"/>
      <c r="L79" s="156"/>
      <c r="M79" s="156"/>
      <c r="N79" s="155"/>
      <c r="O79" s="155"/>
      <c r="P79" s="155"/>
      <c r="Q79" s="155"/>
      <c r="R79" s="156"/>
      <c r="S79" s="156"/>
      <c r="T79" s="156"/>
      <c r="U79" s="156"/>
      <c r="V79" s="156"/>
      <c r="W79" s="156"/>
      <c r="X79" s="156"/>
      <c r="Y79" s="156"/>
      <c r="Z79" s="146"/>
      <c r="AA79" s="146"/>
      <c r="AB79" s="146"/>
      <c r="AC79" s="146"/>
      <c r="AD79" s="146"/>
      <c r="AE79" s="146"/>
      <c r="AF79" s="146"/>
      <c r="AG79" s="146" t="s">
        <v>127</v>
      </c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</row>
    <row r="80" spans="1:60" outlineLevel="3" x14ac:dyDescent="0.2">
      <c r="A80" s="153"/>
      <c r="B80" s="154"/>
      <c r="C80" s="245" t="s">
        <v>273</v>
      </c>
      <c r="D80" s="246"/>
      <c r="E80" s="246"/>
      <c r="F80" s="246"/>
      <c r="G80" s="246"/>
      <c r="H80" s="156"/>
      <c r="I80" s="156"/>
      <c r="J80" s="156"/>
      <c r="K80" s="156"/>
      <c r="L80" s="156"/>
      <c r="M80" s="156"/>
      <c r="N80" s="155"/>
      <c r="O80" s="155"/>
      <c r="P80" s="155"/>
      <c r="Q80" s="155"/>
      <c r="R80" s="156"/>
      <c r="S80" s="156"/>
      <c r="T80" s="156"/>
      <c r="U80" s="156"/>
      <c r="V80" s="156"/>
      <c r="W80" s="156"/>
      <c r="X80" s="156"/>
      <c r="Y80" s="156"/>
      <c r="Z80" s="146"/>
      <c r="AA80" s="146"/>
      <c r="AB80" s="146"/>
      <c r="AC80" s="146"/>
      <c r="AD80" s="146"/>
      <c r="AE80" s="146"/>
      <c r="AF80" s="146"/>
      <c r="AG80" s="146" t="s">
        <v>127</v>
      </c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</row>
    <row r="81" spans="1:60" outlineLevel="1" x14ac:dyDescent="0.2">
      <c r="A81" s="167">
        <v>20</v>
      </c>
      <c r="B81" s="168" t="s">
        <v>279</v>
      </c>
      <c r="C81" s="175" t="s">
        <v>280</v>
      </c>
      <c r="D81" s="169" t="s">
        <v>200</v>
      </c>
      <c r="E81" s="170">
        <v>16.5</v>
      </c>
      <c r="F81" s="171"/>
      <c r="G81" s="172">
        <f>ROUND(E81*F81,2)</f>
        <v>0</v>
      </c>
      <c r="H81" s="157"/>
      <c r="I81" s="156">
        <f>ROUND(E81*H81,2)</f>
        <v>0</v>
      </c>
      <c r="J81" s="157"/>
      <c r="K81" s="156">
        <f>ROUND(E81*J81,2)</f>
        <v>0</v>
      </c>
      <c r="L81" s="156">
        <v>21</v>
      </c>
      <c r="M81" s="156">
        <f>G81*(1+L81/100)</f>
        <v>0</v>
      </c>
      <c r="N81" s="155">
        <v>0.13188</v>
      </c>
      <c r="O81" s="155">
        <f>ROUND(E81*N81,2)</f>
        <v>2.1800000000000002</v>
      </c>
      <c r="P81" s="155">
        <v>0</v>
      </c>
      <c r="Q81" s="155">
        <f>ROUND(E81*P81,2)</f>
        <v>0</v>
      </c>
      <c r="R81" s="156"/>
      <c r="S81" s="156" t="s">
        <v>121</v>
      </c>
      <c r="T81" s="156" t="s">
        <v>121</v>
      </c>
      <c r="U81" s="156">
        <v>0.05</v>
      </c>
      <c r="V81" s="156">
        <f>ROUND(E81*U81,2)</f>
        <v>0.83</v>
      </c>
      <c r="W81" s="156"/>
      <c r="X81" s="156" t="s">
        <v>174</v>
      </c>
      <c r="Y81" s="156" t="s">
        <v>124</v>
      </c>
      <c r="Z81" s="146"/>
      <c r="AA81" s="146"/>
      <c r="AB81" s="146"/>
      <c r="AC81" s="146"/>
      <c r="AD81" s="146"/>
      <c r="AE81" s="146"/>
      <c r="AF81" s="146"/>
      <c r="AG81" s="146" t="s">
        <v>175</v>
      </c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</row>
    <row r="82" spans="1:60" outlineLevel="2" x14ac:dyDescent="0.2">
      <c r="A82" s="153"/>
      <c r="B82" s="154"/>
      <c r="C82" s="247" t="s">
        <v>281</v>
      </c>
      <c r="D82" s="248"/>
      <c r="E82" s="248"/>
      <c r="F82" s="248"/>
      <c r="G82" s="248"/>
      <c r="H82" s="156"/>
      <c r="I82" s="156"/>
      <c r="J82" s="156"/>
      <c r="K82" s="156"/>
      <c r="L82" s="156"/>
      <c r="M82" s="156"/>
      <c r="N82" s="155"/>
      <c r="O82" s="155"/>
      <c r="P82" s="155"/>
      <c r="Q82" s="155"/>
      <c r="R82" s="156"/>
      <c r="S82" s="156"/>
      <c r="T82" s="156"/>
      <c r="U82" s="156"/>
      <c r="V82" s="156"/>
      <c r="W82" s="156"/>
      <c r="X82" s="156"/>
      <c r="Y82" s="156"/>
      <c r="Z82" s="146"/>
      <c r="AA82" s="146"/>
      <c r="AB82" s="146"/>
      <c r="AC82" s="146"/>
      <c r="AD82" s="146"/>
      <c r="AE82" s="146"/>
      <c r="AF82" s="146"/>
      <c r="AG82" s="146" t="s">
        <v>127</v>
      </c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</row>
    <row r="83" spans="1:60" outlineLevel="3" x14ac:dyDescent="0.2">
      <c r="A83" s="153"/>
      <c r="B83" s="154"/>
      <c r="C83" s="245" t="s">
        <v>273</v>
      </c>
      <c r="D83" s="246"/>
      <c r="E83" s="246"/>
      <c r="F83" s="246"/>
      <c r="G83" s="246"/>
      <c r="H83" s="156"/>
      <c r="I83" s="156"/>
      <c r="J83" s="156"/>
      <c r="K83" s="156"/>
      <c r="L83" s="156"/>
      <c r="M83" s="156"/>
      <c r="N83" s="155"/>
      <c r="O83" s="155"/>
      <c r="P83" s="155"/>
      <c r="Q83" s="155"/>
      <c r="R83" s="156"/>
      <c r="S83" s="156"/>
      <c r="T83" s="156"/>
      <c r="U83" s="156"/>
      <c r="V83" s="156"/>
      <c r="W83" s="156"/>
      <c r="X83" s="156"/>
      <c r="Y83" s="156"/>
      <c r="Z83" s="146"/>
      <c r="AA83" s="146"/>
      <c r="AB83" s="146"/>
      <c r="AC83" s="146"/>
      <c r="AD83" s="146"/>
      <c r="AE83" s="146"/>
      <c r="AF83" s="146"/>
      <c r="AG83" s="146" t="s">
        <v>127</v>
      </c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</row>
    <row r="84" spans="1:60" outlineLevel="1" x14ac:dyDescent="0.2">
      <c r="A84" s="167">
        <v>21</v>
      </c>
      <c r="B84" s="168" t="s">
        <v>282</v>
      </c>
      <c r="C84" s="175" t="s">
        <v>283</v>
      </c>
      <c r="D84" s="169" t="s">
        <v>200</v>
      </c>
      <c r="E84" s="170">
        <v>16.5</v>
      </c>
      <c r="F84" s="171"/>
      <c r="G84" s="172">
        <f>ROUND(E84*F84,2)</f>
        <v>0</v>
      </c>
      <c r="H84" s="157"/>
      <c r="I84" s="156">
        <f>ROUND(E84*H84,2)</f>
        <v>0</v>
      </c>
      <c r="J84" s="157"/>
      <c r="K84" s="156">
        <f>ROUND(E84*J84,2)</f>
        <v>0</v>
      </c>
      <c r="L84" s="156">
        <v>21</v>
      </c>
      <c r="M84" s="156">
        <f>G84*(1+L84/100)</f>
        <v>0</v>
      </c>
      <c r="N84" s="155">
        <v>5.6100000000000004E-3</v>
      </c>
      <c r="O84" s="155">
        <f>ROUND(E84*N84,2)</f>
        <v>0.09</v>
      </c>
      <c r="P84" s="155">
        <v>0</v>
      </c>
      <c r="Q84" s="155">
        <f>ROUND(E84*P84,2)</f>
        <v>0</v>
      </c>
      <c r="R84" s="156"/>
      <c r="S84" s="156" t="s">
        <v>277</v>
      </c>
      <c r="T84" s="156" t="s">
        <v>277</v>
      </c>
      <c r="U84" s="156">
        <v>4.0000000000000001E-3</v>
      </c>
      <c r="V84" s="156">
        <f>ROUND(E84*U84,2)</f>
        <v>7.0000000000000007E-2</v>
      </c>
      <c r="W84" s="156"/>
      <c r="X84" s="156" t="s">
        <v>174</v>
      </c>
      <c r="Y84" s="156" t="s">
        <v>124</v>
      </c>
      <c r="Z84" s="146"/>
      <c r="AA84" s="146"/>
      <c r="AB84" s="146"/>
      <c r="AC84" s="146"/>
      <c r="AD84" s="146"/>
      <c r="AE84" s="146"/>
      <c r="AF84" s="146"/>
      <c r="AG84" s="146" t="s">
        <v>175</v>
      </c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</row>
    <row r="85" spans="1:60" outlineLevel="2" x14ac:dyDescent="0.2">
      <c r="A85" s="153"/>
      <c r="B85" s="154"/>
      <c r="C85" s="247" t="s">
        <v>284</v>
      </c>
      <c r="D85" s="248"/>
      <c r="E85" s="248"/>
      <c r="F85" s="248"/>
      <c r="G85" s="248"/>
      <c r="H85" s="156"/>
      <c r="I85" s="156"/>
      <c r="J85" s="156"/>
      <c r="K85" s="156"/>
      <c r="L85" s="156"/>
      <c r="M85" s="156"/>
      <c r="N85" s="155"/>
      <c r="O85" s="155"/>
      <c r="P85" s="155"/>
      <c r="Q85" s="155"/>
      <c r="R85" s="156"/>
      <c r="S85" s="156"/>
      <c r="T85" s="156"/>
      <c r="U85" s="156"/>
      <c r="V85" s="156"/>
      <c r="W85" s="156"/>
      <c r="X85" s="156"/>
      <c r="Y85" s="156"/>
      <c r="Z85" s="146"/>
      <c r="AA85" s="146"/>
      <c r="AB85" s="146"/>
      <c r="AC85" s="146"/>
      <c r="AD85" s="146"/>
      <c r="AE85" s="146"/>
      <c r="AF85" s="146"/>
      <c r="AG85" s="146" t="s">
        <v>127</v>
      </c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</row>
    <row r="86" spans="1:60" outlineLevel="3" x14ac:dyDescent="0.2">
      <c r="A86" s="153"/>
      <c r="B86" s="154"/>
      <c r="C86" s="245" t="s">
        <v>273</v>
      </c>
      <c r="D86" s="246"/>
      <c r="E86" s="246"/>
      <c r="F86" s="246"/>
      <c r="G86" s="246"/>
      <c r="H86" s="156"/>
      <c r="I86" s="156"/>
      <c r="J86" s="156"/>
      <c r="K86" s="156"/>
      <c r="L86" s="156"/>
      <c r="M86" s="156"/>
      <c r="N86" s="155"/>
      <c r="O86" s="155"/>
      <c r="P86" s="155"/>
      <c r="Q86" s="155"/>
      <c r="R86" s="156"/>
      <c r="S86" s="156"/>
      <c r="T86" s="156"/>
      <c r="U86" s="156"/>
      <c r="V86" s="156"/>
      <c r="W86" s="156"/>
      <c r="X86" s="156"/>
      <c r="Y86" s="156"/>
      <c r="Z86" s="146"/>
      <c r="AA86" s="146"/>
      <c r="AB86" s="146"/>
      <c r="AC86" s="146"/>
      <c r="AD86" s="146"/>
      <c r="AE86" s="146"/>
      <c r="AF86" s="146"/>
      <c r="AG86" s="146" t="s">
        <v>127</v>
      </c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</row>
    <row r="87" spans="1:60" ht="22.5" outlineLevel="1" x14ac:dyDescent="0.2">
      <c r="A87" s="167">
        <v>22</v>
      </c>
      <c r="B87" s="168" t="s">
        <v>285</v>
      </c>
      <c r="C87" s="175" t="s">
        <v>286</v>
      </c>
      <c r="D87" s="169" t="s">
        <v>200</v>
      </c>
      <c r="E87" s="170">
        <v>16.5</v>
      </c>
      <c r="F87" s="171"/>
      <c r="G87" s="172">
        <f>ROUND(E87*F87,2)</f>
        <v>0</v>
      </c>
      <c r="H87" s="157"/>
      <c r="I87" s="156">
        <f>ROUND(E87*H87,2)</f>
        <v>0</v>
      </c>
      <c r="J87" s="157"/>
      <c r="K87" s="156">
        <f>ROUND(E87*J87,2)</f>
        <v>0</v>
      </c>
      <c r="L87" s="156">
        <v>21</v>
      </c>
      <c r="M87" s="156">
        <f>G87*(1+L87/100)</f>
        <v>0</v>
      </c>
      <c r="N87" s="155">
        <v>0.32200000000000001</v>
      </c>
      <c r="O87" s="155">
        <f>ROUND(E87*N87,2)</f>
        <v>5.31</v>
      </c>
      <c r="P87" s="155">
        <v>0</v>
      </c>
      <c r="Q87" s="155">
        <f>ROUND(E87*P87,2)</f>
        <v>0</v>
      </c>
      <c r="R87" s="156"/>
      <c r="S87" s="156" t="s">
        <v>121</v>
      </c>
      <c r="T87" s="156" t="s">
        <v>121</v>
      </c>
      <c r="U87" s="156">
        <v>0.03</v>
      </c>
      <c r="V87" s="156">
        <f>ROUND(E87*U87,2)</f>
        <v>0.5</v>
      </c>
      <c r="W87" s="156"/>
      <c r="X87" s="156" t="s">
        <v>174</v>
      </c>
      <c r="Y87" s="156" t="s">
        <v>124</v>
      </c>
      <c r="Z87" s="146"/>
      <c r="AA87" s="146"/>
      <c r="AB87" s="146"/>
      <c r="AC87" s="146"/>
      <c r="AD87" s="146"/>
      <c r="AE87" s="146"/>
      <c r="AF87" s="146"/>
      <c r="AG87" s="146" t="s">
        <v>175</v>
      </c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</row>
    <row r="88" spans="1:60" outlineLevel="2" x14ac:dyDescent="0.2">
      <c r="A88" s="153"/>
      <c r="B88" s="154"/>
      <c r="C88" s="247" t="s">
        <v>287</v>
      </c>
      <c r="D88" s="248"/>
      <c r="E88" s="248"/>
      <c r="F88" s="248"/>
      <c r="G88" s="248"/>
      <c r="H88" s="156"/>
      <c r="I88" s="156"/>
      <c r="J88" s="156"/>
      <c r="K88" s="156"/>
      <c r="L88" s="156"/>
      <c r="M88" s="156"/>
      <c r="N88" s="155"/>
      <c r="O88" s="155"/>
      <c r="P88" s="155"/>
      <c r="Q88" s="155"/>
      <c r="R88" s="156"/>
      <c r="S88" s="156"/>
      <c r="T88" s="156"/>
      <c r="U88" s="156"/>
      <c r="V88" s="156"/>
      <c r="W88" s="156"/>
      <c r="X88" s="156"/>
      <c r="Y88" s="156"/>
      <c r="Z88" s="146"/>
      <c r="AA88" s="146"/>
      <c r="AB88" s="146"/>
      <c r="AC88" s="146"/>
      <c r="AD88" s="146"/>
      <c r="AE88" s="146"/>
      <c r="AF88" s="146"/>
      <c r="AG88" s="146" t="s">
        <v>127</v>
      </c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</row>
    <row r="89" spans="1:60" outlineLevel="3" x14ac:dyDescent="0.2">
      <c r="A89" s="153"/>
      <c r="B89" s="154"/>
      <c r="C89" s="245" t="s">
        <v>273</v>
      </c>
      <c r="D89" s="246"/>
      <c r="E89" s="246"/>
      <c r="F89" s="246"/>
      <c r="G89" s="246"/>
      <c r="H89" s="156"/>
      <c r="I89" s="156"/>
      <c r="J89" s="156"/>
      <c r="K89" s="156"/>
      <c r="L89" s="156"/>
      <c r="M89" s="156"/>
      <c r="N89" s="155"/>
      <c r="O89" s="155"/>
      <c r="P89" s="155"/>
      <c r="Q89" s="155"/>
      <c r="R89" s="156"/>
      <c r="S89" s="156"/>
      <c r="T89" s="156"/>
      <c r="U89" s="156"/>
      <c r="V89" s="156"/>
      <c r="W89" s="156"/>
      <c r="X89" s="156"/>
      <c r="Y89" s="156"/>
      <c r="Z89" s="146"/>
      <c r="AA89" s="146"/>
      <c r="AB89" s="146"/>
      <c r="AC89" s="146"/>
      <c r="AD89" s="146"/>
      <c r="AE89" s="146"/>
      <c r="AF89" s="146"/>
      <c r="AG89" s="146" t="s">
        <v>127</v>
      </c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</row>
    <row r="90" spans="1:60" ht="22.5" outlineLevel="1" x14ac:dyDescent="0.2">
      <c r="A90" s="167">
        <v>23</v>
      </c>
      <c r="B90" s="168" t="s">
        <v>288</v>
      </c>
      <c r="C90" s="175" t="s">
        <v>289</v>
      </c>
      <c r="D90" s="169" t="s">
        <v>200</v>
      </c>
      <c r="E90" s="170">
        <v>20.625</v>
      </c>
      <c r="F90" s="171"/>
      <c r="G90" s="172">
        <f>ROUND(E90*F90,2)</f>
        <v>0</v>
      </c>
      <c r="H90" s="157"/>
      <c r="I90" s="156">
        <f>ROUND(E90*H90,2)</f>
        <v>0</v>
      </c>
      <c r="J90" s="157"/>
      <c r="K90" s="156">
        <f>ROUND(E90*J90,2)</f>
        <v>0</v>
      </c>
      <c r="L90" s="156">
        <v>21</v>
      </c>
      <c r="M90" s="156">
        <f>G90*(1+L90/100)</f>
        <v>0</v>
      </c>
      <c r="N90" s="155">
        <v>0.36799999999999999</v>
      </c>
      <c r="O90" s="155">
        <f>ROUND(E90*N90,2)</f>
        <v>7.59</v>
      </c>
      <c r="P90" s="155">
        <v>0</v>
      </c>
      <c r="Q90" s="155">
        <f>ROUND(E90*P90,2)</f>
        <v>0</v>
      </c>
      <c r="R90" s="156"/>
      <c r="S90" s="156" t="s">
        <v>121</v>
      </c>
      <c r="T90" s="156" t="s">
        <v>121</v>
      </c>
      <c r="U90" s="156">
        <v>0.03</v>
      </c>
      <c r="V90" s="156">
        <f>ROUND(E90*U90,2)</f>
        <v>0.62</v>
      </c>
      <c r="W90" s="156"/>
      <c r="X90" s="156" t="s">
        <v>174</v>
      </c>
      <c r="Y90" s="156" t="s">
        <v>124</v>
      </c>
      <c r="Z90" s="146"/>
      <c r="AA90" s="146"/>
      <c r="AB90" s="146"/>
      <c r="AC90" s="146"/>
      <c r="AD90" s="146"/>
      <c r="AE90" s="146"/>
      <c r="AF90" s="146"/>
      <c r="AG90" s="146" t="s">
        <v>175</v>
      </c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</row>
    <row r="91" spans="1:60" outlineLevel="2" x14ac:dyDescent="0.2">
      <c r="A91" s="153"/>
      <c r="B91" s="154"/>
      <c r="C91" s="247" t="s">
        <v>290</v>
      </c>
      <c r="D91" s="248"/>
      <c r="E91" s="248"/>
      <c r="F91" s="248"/>
      <c r="G91" s="248"/>
      <c r="H91" s="156"/>
      <c r="I91" s="156"/>
      <c r="J91" s="156"/>
      <c r="K91" s="156"/>
      <c r="L91" s="156"/>
      <c r="M91" s="156"/>
      <c r="N91" s="155"/>
      <c r="O91" s="155"/>
      <c r="P91" s="155"/>
      <c r="Q91" s="155"/>
      <c r="R91" s="156"/>
      <c r="S91" s="156"/>
      <c r="T91" s="156"/>
      <c r="U91" s="156"/>
      <c r="V91" s="156"/>
      <c r="W91" s="156"/>
      <c r="X91" s="156"/>
      <c r="Y91" s="156"/>
      <c r="Z91" s="146"/>
      <c r="AA91" s="146"/>
      <c r="AB91" s="146"/>
      <c r="AC91" s="146"/>
      <c r="AD91" s="146"/>
      <c r="AE91" s="146"/>
      <c r="AF91" s="146"/>
      <c r="AG91" s="146" t="s">
        <v>127</v>
      </c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</row>
    <row r="92" spans="1:60" outlineLevel="3" x14ac:dyDescent="0.2">
      <c r="A92" s="153"/>
      <c r="B92" s="154"/>
      <c r="C92" s="245" t="s">
        <v>273</v>
      </c>
      <c r="D92" s="246"/>
      <c r="E92" s="246"/>
      <c r="F92" s="246"/>
      <c r="G92" s="246"/>
      <c r="H92" s="156"/>
      <c r="I92" s="156"/>
      <c r="J92" s="156"/>
      <c r="K92" s="156"/>
      <c r="L92" s="156"/>
      <c r="M92" s="156"/>
      <c r="N92" s="155"/>
      <c r="O92" s="155"/>
      <c r="P92" s="155"/>
      <c r="Q92" s="155"/>
      <c r="R92" s="156"/>
      <c r="S92" s="156"/>
      <c r="T92" s="156"/>
      <c r="U92" s="156"/>
      <c r="V92" s="156"/>
      <c r="W92" s="156"/>
      <c r="X92" s="156"/>
      <c r="Y92" s="156"/>
      <c r="Z92" s="146"/>
      <c r="AA92" s="146"/>
      <c r="AB92" s="146"/>
      <c r="AC92" s="146"/>
      <c r="AD92" s="146"/>
      <c r="AE92" s="146"/>
      <c r="AF92" s="146"/>
      <c r="AG92" s="146" t="s">
        <v>127</v>
      </c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</row>
    <row r="93" spans="1:60" outlineLevel="2" x14ac:dyDescent="0.2">
      <c r="A93" s="153"/>
      <c r="B93" s="154"/>
      <c r="C93" s="187" t="s">
        <v>291</v>
      </c>
      <c r="D93" s="179"/>
      <c r="E93" s="180">
        <v>20.625</v>
      </c>
      <c r="F93" s="156"/>
      <c r="G93" s="156"/>
      <c r="H93" s="156"/>
      <c r="I93" s="156"/>
      <c r="J93" s="156"/>
      <c r="K93" s="156"/>
      <c r="L93" s="156"/>
      <c r="M93" s="156"/>
      <c r="N93" s="155"/>
      <c r="O93" s="155"/>
      <c r="P93" s="155"/>
      <c r="Q93" s="155"/>
      <c r="R93" s="156"/>
      <c r="S93" s="156"/>
      <c r="T93" s="156"/>
      <c r="U93" s="156"/>
      <c r="V93" s="156"/>
      <c r="W93" s="156"/>
      <c r="X93" s="156"/>
      <c r="Y93" s="156"/>
      <c r="Z93" s="146"/>
      <c r="AA93" s="146"/>
      <c r="AB93" s="146"/>
      <c r="AC93" s="146"/>
      <c r="AD93" s="146"/>
      <c r="AE93" s="146"/>
      <c r="AF93" s="146"/>
      <c r="AG93" s="146" t="s">
        <v>197</v>
      </c>
      <c r="AH93" s="146">
        <v>0</v>
      </c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</row>
    <row r="94" spans="1:60" outlineLevel="1" x14ac:dyDescent="0.2">
      <c r="A94" s="167">
        <v>24</v>
      </c>
      <c r="B94" s="168" t="s">
        <v>292</v>
      </c>
      <c r="C94" s="175" t="s">
        <v>293</v>
      </c>
      <c r="D94" s="169" t="s">
        <v>200</v>
      </c>
      <c r="E94" s="170">
        <v>5.5</v>
      </c>
      <c r="F94" s="171"/>
      <c r="G94" s="172">
        <f>ROUND(E94*F94,2)</f>
        <v>0</v>
      </c>
      <c r="H94" s="157"/>
      <c r="I94" s="156">
        <f>ROUND(E94*H94,2)</f>
        <v>0</v>
      </c>
      <c r="J94" s="157"/>
      <c r="K94" s="156">
        <f>ROUND(E94*J94,2)</f>
        <v>0</v>
      </c>
      <c r="L94" s="156">
        <v>21</v>
      </c>
      <c r="M94" s="156">
        <f>G94*(1+L94/100)</f>
        <v>0</v>
      </c>
      <c r="N94" s="155">
        <v>0.11</v>
      </c>
      <c r="O94" s="155">
        <f>ROUND(E94*N94,2)</f>
        <v>0.61</v>
      </c>
      <c r="P94" s="155">
        <v>0</v>
      </c>
      <c r="Q94" s="155">
        <f>ROUND(E94*P94,2)</f>
        <v>0</v>
      </c>
      <c r="R94" s="156"/>
      <c r="S94" s="156" t="s">
        <v>121</v>
      </c>
      <c r="T94" s="156" t="s">
        <v>121</v>
      </c>
      <c r="U94" s="156">
        <v>1.1399999999999999</v>
      </c>
      <c r="V94" s="156">
        <f>ROUND(E94*U94,2)</f>
        <v>6.27</v>
      </c>
      <c r="W94" s="156"/>
      <c r="X94" s="156" t="s">
        <v>174</v>
      </c>
      <c r="Y94" s="156" t="s">
        <v>124</v>
      </c>
      <c r="Z94" s="146"/>
      <c r="AA94" s="146"/>
      <c r="AB94" s="146"/>
      <c r="AC94" s="146"/>
      <c r="AD94" s="146"/>
      <c r="AE94" s="146"/>
      <c r="AF94" s="146"/>
      <c r="AG94" s="146" t="s">
        <v>175</v>
      </c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</row>
    <row r="95" spans="1:60" outlineLevel="2" x14ac:dyDescent="0.2">
      <c r="A95" s="153"/>
      <c r="B95" s="154"/>
      <c r="C95" s="247" t="s">
        <v>294</v>
      </c>
      <c r="D95" s="248"/>
      <c r="E95" s="248"/>
      <c r="F95" s="248"/>
      <c r="G95" s="248"/>
      <c r="H95" s="156"/>
      <c r="I95" s="156"/>
      <c r="J95" s="156"/>
      <c r="K95" s="156"/>
      <c r="L95" s="156"/>
      <c r="M95" s="156"/>
      <c r="N95" s="155"/>
      <c r="O95" s="155"/>
      <c r="P95" s="155"/>
      <c r="Q95" s="155"/>
      <c r="R95" s="156"/>
      <c r="S95" s="156"/>
      <c r="T95" s="156"/>
      <c r="U95" s="156"/>
      <c r="V95" s="156"/>
      <c r="W95" s="156"/>
      <c r="X95" s="156"/>
      <c r="Y95" s="156"/>
      <c r="Z95" s="146"/>
      <c r="AA95" s="146"/>
      <c r="AB95" s="146"/>
      <c r="AC95" s="146"/>
      <c r="AD95" s="146"/>
      <c r="AE95" s="146"/>
      <c r="AF95" s="146"/>
      <c r="AG95" s="146" t="s">
        <v>127</v>
      </c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</row>
    <row r="96" spans="1:60" outlineLevel="3" x14ac:dyDescent="0.2">
      <c r="A96" s="153"/>
      <c r="B96" s="154"/>
      <c r="C96" s="245" t="s">
        <v>295</v>
      </c>
      <c r="D96" s="246"/>
      <c r="E96" s="246"/>
      <c r="F96" s="246"/>
      <c r="G96" s="246"/>
      <c r="H96" s="156"/>
      <c r="I96" s="156"/>
      <c r="J96" s="156"/>
      <c r="K96" s="156"/>
      <c r="L96" s="156"/>
      <c r="M96" s="156"/>
      <c r="N96" s="155"/>
      <c r="O96" s="155"/>
      <c r="P96" s="155"/>
      <c r="Q96" s="155"/>
      <c r="R96" s="156"/>
      <c r="S96" s="156"/>
      <c r="T96" s="156"/>
      <c r="U96" s="156"/>
      <c r="V96" s="156"/>
      <c r="W96" s="156"/>
      <c r="X96" s="156"/>
      <c r="Y96" s="156"/>
      <c r="Z96" s="146"/>
      <c r="AA96" s="146"/>
      <c r="AB96" s="146"/>
      <c r="AC96" s="146"/>
      <c r="AD96" s="146"/>
      <c r="AE96" s="146"/>
      <c r="AF96" s="146"/>
      <c r="AG96" s="146" t="s">
        <v>127</v>
      </c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</row>
    <row r="97" spans="1:60" outlineLevel="2" x14ac:dyDescent="0.2">
      <c r="A97" s="153"/>
      <c r="B97" s="154"/>
      <c r="C97" s="187" t="s">
        <v>296</v>
      </c>
      <c r="D97" s="179"/>
      <c r="E97" s="180">
        <v>5.5</v>
      </c>
      <c r="F97" s="156"/>
      <c r="G97" s="156"/>
      <c r="H97" s="156"/>
      <c r="I97" s="156"/>
      <c r="J97" s="156"/>
      <c r="K97" s="156"/>
      <c r="L97" s="156"/>
      <c r="M97" s="156"/>
      <c r="N97" s="155"/>
      <c r="O97" s="155"/>
      <c r="P97" s="155"/>
      <c r="Q97" s="155"/>
      <c r="R97" s="156"/>
      <c r="S97" s="156"/>
      <c r="T97" s="156"/>
      <c r="U97" s="156"/>
      <c r="V97" s="156"/>
      <c r="W97" s="156"/>
      <c r="X97" s="156"/>
      <c r="Y97" s="156"/>
      <c r="Z97" s="146"/>
      <c r="AA97" s="146"/>
      <c r="AB97" s="146"/>
      <c r="AC97" s="146"/>
      <c r="AD97" s="146"/>
      <c r="AE97" s="146"/>
      <c r="AF97" s="146"/>
      <c r="AG97" s="146" t="s">
        <v>197</v>
      </c>
      <c r="AH97" s="146">
        <v>0</v>
      </c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</row>
    <row r="98" spans="1:60" ht="22.5" outlineLevel="1" x14ac:dyDescent="0.2">
      <c r="A98" s="167">
        <v>25</v>
      </c>
      <c r="B98" s="168" t="s">
        <v>297</v>
      </c>
      <c r="C98" s="175" t="s">
        <v>298</v>
      </c>
      <c r="D98" s="169" t="s">
        <v>200</v>
      </c>
      <c r="E98" s="170">
        <v>6.875</v>
      </c>
      <c r="F98" s="171"/>
      <c r="G98" s="172">
        <f>ROUND(E98*F98,2)</f>
        <v>0</v>
      </c>
      <c r="H98" s="157"/>
      <c r="I98" s="156">
        <f>ROUND(E98*H98,2)</f>
        <v>0</v>
      </c>
      <c r="J98" s="157"/>
      <c r="K98" s="156">
        <f>ROUND(E98*J98,2)</f>
        <v>0</v>
      </c>
      <c r="L98" s="156">
        <v>21</v>
      </c>
      <c r="M98" s="156">
        <f>G98*(1+L98/100)</f>
        <v>0</v>
      </c>
      <c r="N98" s="155">
        <v>0.441</v>
      </c>
      <c r="O98" s="155">
        <f>ROUND(E98*N98,2)</f>
        <v>3.03</v>
      </c>
      <c r="P98" s="155">
        <v>0</v>
      </c>
      <c r="Q98" s="155">
        <f>ROUND(E98*P98,2)</f>
        <v>0</v>
      </c>
      <c r="R98" s="156"/>
      <c r="S98" s="156" t="s">
        <v>121</v>
      </c>
      <c r="T98" s="156" t="s">
        <v>121</v>
      </c>
      <c r="U98" s="156">
        <v>0.03</v>
      </c>
      <c r="V98" s="156">
        <f>ROUND(E98*U98,2)</f>
        <v>0.21</v>
      </c>
      <c r="W98" s="156"/>
      <c r="X98" s="156" t="s">
        <v>174</v>
      </c>
      <c r="Y98" s="156" t="s">
        <v>124</v>
      </c>
      <c r="Z98" s="146"/>
      <c r="AA98" s="146"/>
      <c r="AB98" s="146"/>
      <c r="AC98" s="146"/>
      <c r="AD98" s="146"/>
      <c r="AE98" s="146"/>
      <c r="AF98" s="146"/>
      <c r="AG98" s="146" t="s">
        <v>175</v>
      </c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</row>
    <row r="99" spans="1:60" outlineLevel="2" x14ac:dyDescent="0.2">
      <c r="A99" s="153"/>
      <c r="B99" s="154"/>
      <c r="C99" s="247" t="s">
        <v>299</v>
      </c>
      <c r="D99" s="248"/>
      <c r="E99" s="248"/>
      <c r="F99" s="248"/>
      <c r="G99" s="248"/>
      <c r="H99" s="156"/>
      <c r="I99" s="156"/>
      <c r="J99" s="156"/>
      <c r="K99" s="156"/>
      <c r="L99" s="156"/>
      <c r="M99" s="156"/>
      <c r="N99" s="155"/>
      <c r="O99" s="155"/>
      <c r="P99" s="155"/>
      <c r="Q99" s="155"/>
      <c r="R99" s="156"/>
      <c r="S99" s="156"/>
      <c r="T99" s="156"/>
      <c r="U99" s="156"/>
      <c r="V99" s="156"/>
      <c r="W99" s="156"/>
      <c r="X99" s="156"/>
      <c r="Y99" s="156"/>
      <c r="Z99" s="146"/>
      <c r="AA99" s="146"/>
      <c r="AB99" s="146"/>
      <c r="AC99" s="146"/>
      <c r="AD99" s="146"/>
      <c r="AE99" s="146"/>
      <c r="AF99" s="146"/>
      <c r="AG99" s="146" t="s">
        <v>127</v>
      </c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</row>
    <row r="100" spans="1:60" outlineLevel="3" x14ac:dyDescent="0.2">
      <c r="A100" s="153"/>
      <c r="B100" s="154"/>
      <c r="C100" s="245" t="s">
        <v>300</v>
      </c>
      <c r="D100" s="246"/>
      <c r="E100" s="246"/>
      <c r="F100" s="246"/>
      <c r="G100" s="246"/>
      <c r="H100" s="156"/>
      <c r="I100" s="156"/>
      <c r="J100" s="156"/>
      <c r="K100" s="156"/>
      <c r="L100" s="156"/>
      <c r="M100" s="156"/>
      <c r="N100" s="155"/>
      <c r="O100" s="155"/>
      <c r="P100" s="155"/>
      <c r="Q100" s="155"/>
      <c r="R100" s="156"/>
      <c r="S100" s="156"/>
      <c r="T100" s="156"/>
      <c r="U100" s="156"/>
      <c r="V100" s="156"/>
      <c r="W100" s="156"/>
      <c r="X100" s="156"/>
      <c r="Y100" s="156"/>
      <c r="Z100" s="146"/>
      <c r="AA100" s="146"/>
      <c r="AB100" s="146"/>
      <c r="AC100" s="146"/>
      <c r="AD100" s="146"/>
      <c r="AE100" s="146"/>
      <c r="AF100" s="146"/>
      <c r="AG100" s="146" t="s">
        <v>127</v>
      </c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</row>
    <row r="101" spans="1:60" outlineLevel="2" x14ac:dyDescent="0.2">
      <c r="A101" s="153"/>
      <c r="B101" s="154"/>
      <c r="C101" s="187" t="s">
        <v>301</v>
      </c>
      <c r="D101" s="179"/>
      <c r="E101" s="180">
        <v>6.875</v>
      </c>
      <c r="F101" s="156"/>
      <c r="G101" s="156"/>
      <c r="H101" s="156"/>
      <c r="I101" s="156"/>
      <c r="J101" s="156"/>
      <c r="K101" s="156"/>
      <c r="L101" s="156"/>
      <c r="M101" s="156"/>
      <c r="N101" s="155"/>
      <c r="O101" s="155"/>
      <c r="P101" s="155"/>
      <c r="Q101" s="155"/>
      <c r="R101" s="156"/>
      <c r="S101" s="156"/>
      <c r="T101" s="156"/>
      <c r="U101" s="156"/>
      <c r="V101" s="156"/>
      <c r="W101" s="156"/>
      <c r="X101" s="156"/>
      <c r="Y101" s="156"/>
      <c r="Z101" s="146"/>
      <c r="AA101" s="146"/>
      <c r="AB101" s="146"/>
      <c r="AC101" s="146"/>
      <c r="AD101" s="146"/>
      <c r="AE101" s="146"/>
      <c r="AF101" s="146"/>
      <c r="AG101" s="146" t="s">
        <v>197</v>
      </c>
      <c r="AH101" s="146">
        <v>0</v>
      </c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</row>
    <row r="102" spans="1:60" outlineLevel="1" x14ac:dyDescent="0.2">
      <c r="A102" s="167">
        <v>26</v>
      </c>
      <c r="B102" s="168" t="s">
        <v>302</v>
      </c>
      <c r="C102" s="175" t="s">
        <v>303</v>
      </c>
      <c r="D102" s="169" t="s">
        <v>200</v>
      </c>
      <c r="E102" s="170">
        <v>37.274999999999999</v>
      </c>
      <c r="F102" s="171"/>
      <c r="G102" s="172">
        <f>ROUND(E102*F102,2)</f>
        <v>0</v>
      </c>
      <c r="H102" s="157"/>
      <c r="I102" s="156">
        <f>ROUND(E102*H102,2)</f>
        <v>0</v>
      </c>
      <c r="J102" s="157"/>
      <c r="K102" s="156">
        <f>ROUND(E102*J102,2)</f>
        <v>0</v>
      </c>
      <c r="L102" s="156">
        <v>21</v>
      </c>
      <c r="M102" s="156">
        <f>G102*(1+L102/100)</f>
        <v>0</v>
      </c>
      <c r="N102" s="155">
        <v>0.129</v>
      </c>
      <c r="O102" s="155">
        <f>ROUND(E102*N102,2)</f>
        <v>4.8099999999999996</v>
      </c>
      <c r="P102" s="155">
        <v>0</v>
      </c>
      <c r="Q102" s="155">
        <f>ROUND(E102*P102,2)</f>
        <v>0</v>
      </c>
      <c r="R102" s="156" t="s">
        <v>304</v>
      </c>
      <c r="S102" s="156" t="s">
        <v>121</v>
      </c>
      <c r="T102" s="156" t="s">
        <v>121</v>
      </c>
      <c r="U102" s="156">
        <v>0</v>
      </c>
      <c r="V102" s="156">
        <f>ROUND(E102*U102,2)</f>
        <v>0</v>
      </c>
      <c r="W102" s="156"/>
      <c r="X102" s="156" t="s">
        <v>305</v>
      </c>
      <c r="Y102" s="156" t="s">
        <v>124</v>
      </c>
      <c r="Z102" s="146"/>
      <c r="AA102" s="146"/>
      <c r="AB102" s="146"/>
      <c r="AC102" s="146"/>
      <c r="AD102" s="146"/>
      <c r="AE102" s="146"/>
      <c r="AF102" s="146"/>
      <c r="AG102" s="146" t="s">
        <v>306</v>
      </c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</row>
    <row r="103" spans="1:60" outlineLevel="2" x14ac:dyDescent="0.2">
      <c r="A103" s="153"/>
      <c r="B103" s="154"/>
      <c r="C103" s="247" t="s">
        <v>307</v>
      </c>
      <c r="D103" s="248"/>
      <c r="E103" s="248"/>
      <c r="F103" s="248"/>
      <c r="G103" s="248"/>
      <c r="H103" s="156"/>
      <c r="I103" s="156"/>
      <c r="J103" s="156"/>
      <c r="K103" s="156"/>
      <c r="L103" s="156"/>
      <c r="M103" s="156"/>
      <c r="N103" s="155"/>
      <c r="O103" s="155"/>
      <c r="P103" s="155"/>
      <c r="Q103" s="155"/>
      <c r="R103" s="156"/>
      <c r="S103" s="156"/>
      <c r="T103" s="156"/>
      <c r="U103" s="156"/>
      <c r="V103" s="156"/>
      <c r="W103" s="156"/>
      <c r="X103" s="156"/>
      <c r="Y103" s="156"/>
      <c r="Z103" s="146"/>
      <c r="AA103" s="146"/>
      <c r="AB103" s="146"/>
      <c r="AC103" s="146"/>
      <c r="AD103" s="146"/>
      <c r="AE103" s="146"/>
      <c r="AF103" s="146"/>
      <c r="AG103" s="146" t="s">
        <v>127</v>
      </c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</row>
    <row r="104" spans="1:60" outlineLevel="3" x14ac:dyDescent="0.2">
      <c r="A104" s="153"/>
      <c r="B104" s="154"/>
      <c r="C104" s="245" t="s">
        <v>308</v>
      </c>
      <c r="D104" s="246"/>
      <c r="E104" s="246"/>
      <c r="F104" s="246"/>
      <c r="G104" s="246"/>
      <c r="H104" s="156"/>
      <c r="I104" s="156"/>
      <c r="J104" s="156"/>
      <c r="K104" s="156"/>
      <c r="L104" s="156"/>
      <c r="M104" s="156"/>
      <c r="N104" s="155"/>
      <c r="O104" s="155"/>
      <c r="P104" s="155"/>
      <c r="Q104" s="155"/>
      <c r="R104" s="156"/>
      <c r="S104" s="156"/>
      <c r="T104" s="156"/>
      <c r="U104" s="156"/>
      <c r="V104" s="156"/>
      <c r="W104" s="156"/>
      <c r="X104" s="156"/>
      <c r="Y104" s="156"/>
      <c r="Z104" s="146"/>
      <c r="AA104" s="146"/>
      <c r="AB104" s="146"/>
      <c r="AC104" s="146"/>
      <c r="AD104" s="146"/>
      <c r="AE104" s="146"/>
      <c r="AF104" s="146"/>
      <c r="AG104" s="146" t="s">
        <v>127</v>
      </c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</row>
    <row r="105" spans="1:60" ht="22.5" outlineLevel="2" x14ac:dyDescent="0.2">
      <c r="A105" s="153"/>
      <c r="B105" s="154"/>
      <c r="C105" s="187" t="s">
        <v>309</v>
      </c>
      <c r="D105" s="179"/>
      <c r="E105" s="180">
        <v>37.274999999999999</v>
      </c>
      <c r="F105" s="156"/>
      <c r="G105" s="156"/>
      <c r="H105" s="156"/>
      <c r="I105" s="156"/>
      <c r="J105" s="156"/>
      <c r="K105" s="156"/>
      <c r="L105" s="156"/>
      <c r="M105" s="156"/>
      <c r="N105" s="155"/>
      <c r="O105" s="155"/>
      <c r="P105" s="155"/>
      <c r="Q105" s="155"/>
      <c r="R105" s="156"/>
      <c r="S105" s="156"/>
      <c r="T105" s="156"/>
      <c r="U105" s="156"/>
      <c r="V105" s="156"/>
      <c r="W105" s="156"/>
      <c r="X105" s="156"/>
      <c r="Y105" s="156"/>
      <c r="Z105" s="146"/>
      <c r="AA105" s="146"/>
      <c r="AB105" s="146"/>
      <c r="AC105" s="146"/>
      <c r="AD105" s="146"/>
      <c r="AE105" s="146"/>
      <c r="AF105" s="146"/>
      <c r="AG105" s="146" t="s">
        <v>197</v>
      </c>
      <c r="AH105" s="146">
        <v>0</v>
      </c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</row>
    <row r="106" spans="1:60" outlineLevel="1" x14ac:dyDescent="0.2">
      <c r="A106" s="167">
        <v>27</v>
      </c>
      <c r="B106" s="168" t="s">
        <v>310</v>
      </c>
      <c r="C106" s="175" t="s">
        <v>311</v>
      </c>
      <c r="D106" s="169" t="s">
        <v>312</v>
      </c>
      <c r="E106" s="170">
        <v>3.55</v>
      </c>
      <c r="F106" s="171"/>
      <c r="G106" s="172">
        <f>ROUND(E106*F106,2)</f>
        <v>0</v>
      </c>
      <c r="H106" s="157"/>
      <c r="I106" s="156">
        <f>ROUND(E106*H106,2)</f>
        <v>0</v>
      </c>
      <c r="J106" s="157"/>
      <c r="K106" s="156">
        <f>ROUND(E106*J106,2)</f>
        <v>0</v>
      </c>
      <c r="L106" s="156">
        <v>21</v>
      </c>
      <c r="M106" s="156">
        <f>G106*(1+L106/100)</f>
        <v>0</v>
      </c>
      <c r="N106" s="155">
        <v>3.3E-4</v>
      </c>
      <c r="O106" s="155">
        <f>ROUND(E106*N106,2)</f>
        <v>0</v>
      </c>
      <c r="P106" s="155">
        <v>0</v>
      </c>
      <c r="Q106" s="155">
        <f>ROUND(E106*P106,2)</f>
        <v>0</v>
      </c>
      <c r="R106" s="156"/>
      <c r="S106" s="156" t="s">
        <v>121</v>
      </c>
      <c r="T106" s="156" t="s">
        <v>121</v>
      </c>
      <c r="U106" s="156">
        <v>0.41</v>
      </c>
      <c r="V106" s="156">
        <f>ROUND(E106*U106,2)</f>
        <v>1.46</v>
      </c>
      <c r="W106" s="156"/>
      <c r="X106" s="156" t="s">
        <v>174</v>
      </c>
      <c r="Y106" s="156" t="s">
        <v>124</v>
      </c>
      <c r="Z106" s="146"/>
      <c r="AA106" s="146"/>
      <c r="AB106" s="146"/>
      <c r="AC106" s="146"/>
      <c r="AD106" s="146"/>
      <c r="AE106" s="146"/>
      <c r="AF106" s="146"/>
      <c r="AG106" s="146" t="s">
        <v>175</v>
      </c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</row>
    <row r="107" spans="1:60" outlineLevel="2" x14ac:dyDescent="0.2">
      <c r="A107" s="153"/>
      <c r="B107" s="154"/>
      <c r="C107" s="247" t="s">
        <v>313</v>
      </c>
      <c r="D107" s="248"/>
      <c r="E107" s="248"/>
      <c r="F107" s="248"/>
      <c r="G107" s="248"/>
      <c r="H107" s="156"/>
      <c r="I107" s="156"/>
      <c r="J107" s="156"/>
      <c r="K107" s="156"/>
      <c r="L107" s="156"/>
      <c r="M107" s="156"/>
      <c r="N107" s="155"/>
      <c r="O107" s="155"/>
      <c r="P107" s="155"/>
      <c r="Q107" s="155"/>
      <c r="R107" s="156"/>
      <c r="S107" s="156"/>
      <c r="T107" s="156"/>
      <c r="U107" s="156"/>
      <c r="V107" s="156"/>
      <c r="W107" s="156"/>
      <c r="X107" s="156"/>
      <c r="Y107" s="156"/>
      <c r="Z107" s="146"/>
      <c r="AA107" s="146"/>
      <c r="AB107" s="146"/>
      <c r="AC107" s="146"/>
      <c r="AD107" s="146"/>
      <c r="AE107" s="146"/>
      <c r="AF107" s="146"/>
      <c r="AG107" s="146" t="s">
        <v>127</v>
      </c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</row>
    <row r="108" spans="1:60" outlineLevel="2" x14ac:dyDescent="0.2">
      <c r="A108" s="153"/>
      <c r="B108" s="154"/>
      <c r="C108" s="187" t="s">
        <v>314</v>
      </c>
      <c r="D108" s="179"/>
      <c r="E108" s="180">
        <v>3.55</v>
      </c>
      <c r="F108" s="156"/>
      <c r="G108" s="156"/>
      <c r="H108" s="156"/>
      <c r="I108" s="156"/>
      <c r="J108" s="156"/>
      <c r="K108" s="156"/>
      <c r="L108" s="156"/>
      <c r="M108" s="156"/>
      <c r="N108" s="155"/>
      <c r="O108" s="155"/>
      <c r="P108" s="155"/>
      <c r="Q108" s="155"/>
      <c r="R108" s="156"/>
      <c r="S108" s="156"/>
      <c r="T108" s="156"/>
      <c r="U108" s="156"/>
      <c r="V108" s="156"/>
      <c r="W108" s="156"/>
      <c r="X108" s="156"/>
      <c r="Y108" s="156"/>
      <c r="Z108" s="146"/>
      <c r="AA108" s="146"/>
      <c r="AB108" s="146"/>
      <c r="AC108" s="146"/>
      <c r="AD108" s="146"/>
      <c r="AE108" s="146"/>
      <c r="AF108" s="146"/>
      <c r="AG108" s="146" t="s">
        <v>197</v>
      </c>
      <c r="AH108" s="146">
        <v>0</v>
      </c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</row>
    <row r="109" spans="1:60" outlineLevel="1" x14ac:dyDescent="0.2">
      <c r="A109" s="167">
        <v>28</v>
      </c>
      <c r="B109" s="168" t="s">
        <v>315</v>
      </c>
      <c r="C109" s="175" t="s">
        <v>316</v>
      </c>
      <c r="D109" s="169" t="s">
        <v>200</v>
      </c>
      <c r="E109" s="170">
        <v>35.5</v>
      </c>
      <c r="F109" s="171"/>
      <c r="G109" s="172">
        <f>ROUND(E109*F109,2)</f>
        <v>0</v>
      </c>
      <c r="H109" s="157"/>
      <c r="I109" s="156">
        <f>ROUND(E109*H109,2)</f>
        <v>0</v>
      </c>
      <c r="J109" s="157"/>
      <c r="K109" s="156">
        <f>ROUND(E109*J109,2)</f>
        <v>0</v>
      </c>
      <c r="L109" s="156">
        <v>21</v>
      </c>
      <c r="M109" s="156">
        <f>G109*(1+L109/100)</f>
        <v>0</v>
      </c>
      <c r="N109" s="155">
        <v>7.3899999999999993E-2</v>
      </c>
      <c r="O109" s="155">
        <f>ROUND(E109*N109,2)</f>
        <v>2.62</v>
      </c>
      <c r="P109" s="155">
        <v>0</v>
      </c>
      <c r="Q109" s="155">
        <f>ROUND(E109*P109,2)</f>
        <v>0</v>
      </c>
      <c r="R109" s="156"/>
      <c r="S109" s="156" t="s">
        <v>121</v>
      </c>
      <c r="T109" s="156" t="s">
        <v>121</v>
      </c>
      <c r="U109" s="156">
        <v>0.45</v>
      </c>
      <c r="V109" s="156">
        <f>ROUND(E109*U109,2)</f>
        <v>15.98</v>
      </c>
      <c r="W109" s="156"/>
      <c r="X109" s="156" t="s">
        <v>174</v>
      </c>
      <c r="Y109" s="156" t="s">
        <v>124</v>
      </c>
      <c r="Z109" s="146"/>
      <c r="AA109" s="146"/>
      <c r="AB109" s="146"/>
      <c r="AC109" s="146"/>
      <c r="AD109" s="146"/>
      <c r="AE109" s="146"/>
      <c r="AF109" s="146"/>
      <c r="AG109" s="146" t="s">
        <v>175</v>
      </c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</row>
    <row r="110" spans="1:60" outlineLevel="2" x14ac:dyDescent="0.2">
      <c r="A110" s="153"/>
      <c r="B110" s="154"/>
      <c r="C110" s="247" t="s">
        <v>317</v>
      </c>
      <c r="D110" s="248"/>
      <c r="E110" s="248"/>
      <c r="F110" s="248"/>
      <c r="G110" s="248"/>
      <c r="H110" s="156"/>
      <c r="I110" s="156"/>
      <c r="J110" s="156"/>
      <c r="K110" s="156"/>
      <c r="L110" s="156"/>
      <c r="M110" s="156"/>
      <c r="N110" s="155"/>
      <c r="O110" s="155"/>
      <c r="P110" s="155"/>
      <c r="Q110" s="155"/>
      <c r="R110" s="156"/>
      <c r="S110" s="156"/>
      <c r="T110" s="156"/>
      <c r="U110" s="156"/>
      <c r="V110" s="156"/>
      <c r="W110" s="156"/>
      <c r="X110" s="156"/>
      <c r="Y110" s="156"/>
      <c r="Z110" s="146"/>
      <c r="AA110" s="146"/>
      <c r="AB110" s="146"/>
      <c r="AC110" s="146"/>
      <c r="AD110" s="146"/>
      <c r="AE110" s="146"/>
      <c r="AF110" s="146"/>
      <c r="AG110" s="146" t="s">
        <v>127</v>
      </c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</row>
    <row r="111" spans="1:60" outlineLevel="3" x14ac:dyDescent="0.2">
      <c r="A111" s="153"/>
      <c r="B111" s="154"/>
      <c r="C111" s="245" t="s">
        <v>318</v>
      </c>
      <c r="D111" s="246"/>
      <c r="E111" s="246"/>
      <c r="F111" s="246"/>
      <c r="G111" s="246"/>
      <c r="H111" s="156"/>
      <c r="I111" s="156"/>
      <c r="J111" s="156"/>
      <c r="K111" s="156"/>
      <c r="L111" s="156"/>
      <c r="M111" s="156"/>
      <c r="N111" s="155"/>
      <c r="O111" s="155"/>
      <c r="P111" s="155"/>
      <c r="Q111" s="155"/>
      <c r="R111" s="156"/>
      <c r="S111" s="156"/>
      <c r="T111" s="156"/>
      <c r="U111" s="156"/>
      <c r="V111" s="156"/>
      <c r="W111" s="156"/>
      <c r="X111" s="156"/>
      <c r="Y111" s="156"/>
      <c r="Z111" s="146"/>
      <c r="AA111" s="146"/>
      <c r="AB111" s="146"/>
      <c r="AC111" s="146"/>
      <c r="AD111" s="146"/>
      <c r="AE111" s="146"/>
      <c r="AF111" s="146"/>
      <c r="AG111" s="146" t="s">
        <v>127</v>
      </c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</row>
    <row r="112" spans="1:60" outlineLevel="2" x14ac:dyDescent="0.2">
      <c r="A112" s="153"/>
      <c r="B112" s="154"/>
      <c r="C112" s="187" t="s">
        <v>319</v>
      </c>
      <c r="D112" s="179"/>
      <c r="E112" s="180">
        <v>35.5</v>
      </c>
      <c r="F112" s="156"/>
      <c r="G112" s="156"/>
      <c r="H112" s="156"/>
      <c r="I112" s="156"/>
      <c r="J112" s="156"/>
      <c r="K112" s="156"/>
      <c r="L112" s="156"/>
      <c r="M112" s="156"/>
      <c r="N112" s="155"/>
      <c r="O112" s="155"/>
      <c r="P112" s="155"/>
      <c r="Q112" s="155"/>
      <c r="R112" s="156"/>
      <c r="S112" s="156"/>
      <c r="T112" s="156"/>
      <c r="U112" s="156"/>
      <c r="V112" s="156"/>
      <c r="W112" s="156"/>
      <c r="X112" s="156"/>
      <c r="Y112" s="156"/>
      <c r="Z112" s="146"/>
      <c r="AA112" s="146"/>
      <c r="AB112" s="146"/>
      <c r="AC112" s="146"/>
      <c r="AD112" s="146"/>
      <c r="AE112" s="146"/>
      <c r="AF112" s="146"/>
      <c r="AG112" s="146" t="s">
        <v>197</v>
      </c>
      <c r="AH112" s="146">
        <v>0</v>
      </c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</row>
    <row r="113" spans="1:60" ht="22.5" outlineLevel="1" x14ac:dyDescent="0.2">
      <c r="A113" s="167">
        <v>29</v>
      </c>
      <c r="B113" s="168" t="s">
        <v>320</v>
      </c>
      <c r="C113" s="175" t="s">
        <v>321</v>
      </c>
      <c r="D113" s="169" t="s">
        <v>200</v>
      </c>
      <c r="E113" s="170">
        <v>42.6</v>
      </c>
      <c r="F113" s="171"/>
      <c r="G113" s="172">
        <f>ROUND(E113*F113,2)</f>
        <v>0</v>
      </c>
      <c r="H113" s="157"/>
      <c r="I113" s="156">
        <f>ROUND(E113*H113,2)</f>
        <v>0</v>
      </c>
      <c r="J113" s="157"/>
      <c r="K113" s="156">
        <f>ROUND(E113*J113,2)</f>
        <v>0</v>
      </c>
      <c r="L113" s="156">
        <v>21</v>
      </c>
      <c r="M113" s="156">
        <f>G113*(1+L113/100)</f>
        <v>0</v>
      </c>
      <c r="N113" s="155">
        <v>0.378</v>
      </c>
      <c r="O113" s="155">
        <f>ROUND(E113*N113,2)</f>
        <v>16.100000000000001</v>
      </c>
      <c r="P113" s="155">
        <v>0</v>
      </c>
      <c r="Q113" s="155">
        <f>ROUND(E113*P113,2)</f>
        <v>0</v>
      </c>
      <c r="R113" s="156"/>
      <c r="S113" s="156" t="s">
        <v>121</v>
      </c>
      <c r="T113" s="156" t="s">
        <v>121</v>
      </c>
      <c r="U113" s="156">
        <v>0.03</v>
      </c>
      <c r="V113" s="156">
        <f>ROUND(E113*U113,2)</f>
        <v>1.28</v>
      </c>
      <c r="W113" s="156"/>
      <c r="X113" s="156" t="s">
        <v>174</v>
      </c>
      <c r="Y113" s="156" t="s">
        <v>124</v>
      </c>
      <c r="Z113" s="146"/>
      <c r="AA113" s="146"/>
      <c r="AB113" s="146"/>
      <c r="AC113" s="146"/>
      <c r="AD113" s="146"/>
      <c r="AE113" s="146"/>
      <c r="AF113" s="146"/>
      <c r="AG113" s="146" t="s">
        <v>175</v>
      </c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</row>
    <row r="114" spans="1:60" outlineLevel="2" x14ac:dyDescent="0.2">
      <c r="A114" s="153"/>
      <c r="B114" s="154"/>
      <c r="C114" s="247" t="s">
        <v>322</v>
      </c>
      <c r="D114" s="248"/>
      <c r="E114" s="248"/>
      <c r="F114" s="248"/>
      <c r="G114" s="248"/>
      <c r="H114" s="156"/>
      <c r="I114" s="156"/>
      <c r="J114" s="156"/>
      <c r="K114" s="156"/>
      <c r="L114" s="156"/>
      <c r="M114" s="156"/>
      <c r="N114" s="155"/>
      <c r="O114" s="155"/>
      <c r="P114" s="155"/>
      <c r="Q114" s="155"/>
      <c r="R114" s="156"/>
      <c r="S114" s="156"/>
      <c r="T114" s="156"/>
      <c r="U114" s="156"/>
      <c r="V114" s="156"/>
      <c r="W114" s="156"/>
      <c r="X114" s="156"/>
      <c r="Y114" s="156"/>
      <c r="Z114" s="146"/>
      <c r="AA114" s="146"/>
      <c r="AB114" s="146"/>
      <c r="AC114" s="146"/>
      <c r="AD114" s="146"/>
      <c r="AE114" s="146"/>
      <c r="AF114" s="146"/>
      <c r="AG114" s="146" t="s">
        <v>127</v>
      </c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</row>
    <row r="115" spans="1:60" outlineLevel="3" x14ac:dyDescent="0.2">
      <c r="A115" s="153"/>
      <c r="B115" s="154"/>
      <c r="C115" s="245" t="s">
        <v>318</v>
      </c>
      <c r="D115" s="246"/>
      <c r="E115" s="246"/>
      <c r="F115" s="246"/>
      <c r="G115" s="246"/>
      <c r="H115" s="156"/>
      <c r="I115" s="156"/>
      <c r="J115" s="156"/>
      <c r="K115" s="156"/>
      <c r="L115" s="156"/>
      <c r="M115" s="156"/>
      <c r="N115" s="155"/>
      <c r="O115" s="155"/>
      <c r="P115" s="155"/>
      <c r="Q115" s="155"/>
      <c r="R115" s="156"/>
      <c r="S115" s="156"/>
      <c r="T115" s="156"/>
      <c r="U115" s="156"/>
      <c r="V115" s="156"/>
      <c r="W115" s="156"/>
      <c r="X115" s="156"/>
      <c r="Y115" s="156"/>
      <c r="Z115" s="146"/>
      <c r="AA115" s="146"/>
      <c r="AB115" s="146"/>
      <c r="AC115" s="146"/>
      <c r="AD115" s="146"/>
      <c r="AE115" s="146"/>
      <c r="AF115" s="146"/>
      <c r="AG115" s="146" t="s">
        <v>127</v>
      </c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</row>
    <row r="116" spans="1:60" ht="22.5" outlineLevel="2" x14ac:dyDescent="0.2">
      <c r="A116" s="153"/>
      <c r="B116" s="154"/>
      <c r="C116" s="187" t="s">
        <v>323</v>
      </c>
      <c r="D116" s="179"/>
      <c r="E116" s="180">
        <v>42.6</v>
      </c>
      <c r="F116" s="156"/>
      <c r="G116" s="156"/>
      <c r="H116" s="156"/>
      <c r="I116" s="156"/>
      <c r="J116" s="156"/>
      <c r="K116" s="156"/>
      <c r="L116" s="156"/>
      <c r="M116" s="156"/>
      <c r="N116" s="155"/>
      <c r="O116" s="155"/>
      <c r="P116" s="155"/>
      <c r="Q116" s="155"/>
      <c r="R116" s="156"/>
      <c r="S116" s="156"/>
      <c r="T116" s="156"/>
      <c r="U116" s="156"/>
      <c r="V116" s="156"/>
      <c r="W116" s="156"/>
      <c r="X116" s="156"/>
      <c r="Y116" s="156"/>
      <c r="Z116" s="146"/>
      <c r="AA116" s="146"/>
      <c r="AB116" s="146"/>
      <c r="AC116" s="146"/>
      <c r="AD116" s="146"/>
      <c r="AE116" s="146"/>
      <c r="AF116" s="146"/>
      <c r="AG116" s="146" t="s">
        <v>197</v>
      </c>
      <c r="AH116" s="146">
        <v>0</v>
      </c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</row>
    <row r="117" spans="1:60" x14ac:dyDescent="0.2">
      <c r="A117" s="160" t="s">
        <v>116</v>
      </c>
      <c r="B117" s="161" t="s">
        <v>79</v>
      </c>
      <c r="C117" s="174" t="s">
        <v>80</v>
      </c>
      <c r="D117" s="162"/>
      <c r="E117" s="163"/>
      <c r="F117" s="164"/>
      <c r="G117" s="165">
        <f>SUMIF(AG118:AG120,"&lt;&gt;NOR",G118:G120)</f>
        <v>0</v>
      </c>
      <c r="H117" s="159"/>
      <c r="I117" s="159">
        <f>SUM(I118:I120)</f>
        <v>0</v>
      </c>
      <c r="J117" s="159"/>
      <c r="K117" s="159">
        <f>SUM(K118:K120)</f>
        <v>0</v>
      </c>
      <c r="L117" s="159"/>
      <c r="M117" s="159">
        <f>SUM(M118:M120)</f>
        <v>0</v>
      </c>
      <c r="N117" s="158"/>
      <c r="O117" s="158">
        <f>SUM(O118:O120)</f>
        <v>0</v>
      </c>
      <c r="P117" s="158"/>
      <c r="Q117" s="158">
        <f>SUM(Q118:Q120)</f>
        <v>0</v>
      </c>
      <c r="R117" s="159"/>
      <c r="S117" s="159"/>
      <c r="T117" s="159"/>
      <c r="U117" s="159"/>
      <c r="V117" s="159">
        <f>SUM(V118:V120)</f>
        <v>1.32</v>
      </c>
      <c r="W117" s="159"/>
      <c r="X117" s="159"/>
      <c r="Y117" s="159"/>
      <c r="AG117" t="s">
        <v>117</v>
      </c>
    </row>
    <row r="118" spans="1:60" outlineLevel="1" x14ac:dyDescent="0.2">
      <c r="A118" s="167">
        <v>30</v>
      </c>
      <c r="B118" s="168" t="s">
        <v>324</v>
      </c>
      <c r="C118" s="175" t="s">
        <v>325</v>
      </c>
      <c r="D118" s="169" t="s">
        <v>312</v>
      </c>
      <c r="E118" s="170">
        <v>33</v>
      </c>
      <c r="F118" s="171"/>
      <c r="G118" s="172">
        <f>ROUND(E118*F118,2)</f>
        <v>0</v>
      </c>
      <c r="H118" s="157"/>
      <c r="I118" s="156">
        <f>ROUND(E118*H118,2)</f>
        <v>0</v>
      </c>
      <c r="J118" s="157"/>
      <c r="K118" s="156">
        <f>ROUND(E118*J118,2)</f>
        <v>0</v>
      </c>
      <c r="L118" s="156">
        <v>21</v>
      </c>
      <c r="M118" s="156">
        <f>G118*(1+L118/100)</f>
        <v>0</v>
      </c>
      <c r="N118" s="155">
        <v>0</v>
      </c>
      <c r="O118" s="155">
        <f>ROUND(E118*N118,2)</f>
        <v>0</v>
      </c>
      <c r="P118" s="155">
        <v>0</v>
      </c>
      <c r="Q118" s="155">
        <f>ROUND(E118*P118,2)</f>
        <v>0</v>
      </c>
      <c r="R118" s="156"/>
      <c r="S118" s="156" t="s">
        <v>121</v>
      </c>
      <c r="T118" s="156" t="s">
        <v>121</v>
      </c>
      <c r="U118" s="156">
        <v>0.04</v>
      </c>
      <c r="V118" s="156">
        <f>ROUND(E118*U118,2)</f>
        <v>1.32</v>
      </c>
      <c r="W118" s="156"/>
      <c r="X118" s="156" t="s">
        <v>174</v>
      </c>
      <c r="Y118" s="156" t="s">
        <v>124</v>
      </c>
      <c r="Z118" s="146"/>
      <c r="AA118" s="146"/>
      <c r="AB118" s="146"/>
      <c r="AC118" s="146"/>
      <c r="AD118" s="146"/>
      <c r="AE118" s="146"/>
      <c r="AF118" s="146"/>
      <c r="AG118" s="146" t="s">
        <v>175</v>
      </c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</row>
    <row r="119" spans="1:60" outlineLevel="2" x14ac:dyDescent="0.2">
      <c r="A119" s="153"/>
      <c r="B119" s="154"/>
      <c r="C119" s="247" t="s">
        <v>326</v>
      </c>
      <c r="D119" s="248"/>
      <c r="E119" s="248"/>
      <c r="F119" s="248"/>
      <c r="G119" s="248"/>
      <c r="H119" s="156"/>
      <c r="I119" s="156"/>
      <c r="J119" s="156"/>
      <c r="K119" s="156"/>
      <c r="L119" s="156"/>
      <c r="M119" s="156"/>
      <c r="N119" s="155"/>
      <c r="O119" s="155"/>
      <c r="P119" s="155"/>
      <c r="Q119" s="155"/>
      <c r="R119" s="156"/>
      <c r="S119" s="156"/>
      <c r="T119" s="156"/>
      <c r="U119" s="156"/>
      <c r="V119" s="156"/>
      <c r="W119" s="156"/>
      <c r="X119" s="156"/>
      <c r="Y119" s="156"/>
      <c r="Z119" s="146"/>
      <c r="AA119" s="146"/>
      <c r="AB119" s="146"/>
      <c r="AC119" s="146"/>
      <c r="AD119" s="146"/>
      <c r="AE119" s="146"/>
      <c r="AF119" s="146"/>
      <c r="AG119" s="146" t="s">
        <v>127</v>
      </c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</row>
    <row r="120" spans="1:60" outlineLevel="2" x14ac:dyDescent="0.2">
      <c r="A120" s="153"/>
      <c r="B120" s="154"/>
      <c r="C120" s="187" t="s">
        <v>327</v>
      </c>
      <c r="D120" s="179"/>
      <c r="E120" s="180">
        <v>33</v>
      </c>
      <c r="F120" s="156"/>
      <c r="G120" s="156"/>
      <c r="H120" s="156"/>
      <c r="I120" s="156"/>
      <c r="J120" s="156"/>
      <c r="K120" s="156"/>
      <c r="L120" s="156"/>
      <c r="M120" s="156"/>
      <c r="N120" s="155"/>
      <c r="O120" s="155"/>
      <c r="P120" s="155"/>
      <c r="Q120" s="155"/>
      <c r="R120" s="156"/>
      <c r="S120" s="156"/>
      <c r="T120" s="156"/>
      <c r="U120" s="156"/>
      <c r="V120" s="156"/>
      <c r="W120" s="156"/>
      <c r="X120" s="156"/>
      <c r="Y120" s="156"/>
      <c r="Z120" s="146"/>
      <c r="AA120" s="146"/>
      <c r="AB120" s="146"/>
      <c r="AC120" s="146"/>
      <c r="AD120" s="146"/>
      <c r="AE120" s="146"/>
      <c r="AF120" s="146"/>
      <c r="AG120" s="146" t="s">
        <v>197</v>
      </c>
      <c r="AH120" s="146">
        <v>0</v>
      </c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</row>
    <row r="121" spans="1:60" x14ac:dyDescent="0.2">
      <c r="A121" s="160" t="s">
        <v>116</v>
      </c>
      <c r="B121" s="161" t="s">
        <v>75</v>
      </c>
      <c r="C121" s="174" t="s">
        <v>76</v>
      </c>
      <c r="D121" s="162"/>
      <c r="E121" s="163"/>
      <c r="F121" s="164"/>
      <c r="G121" s="165">
        <f>SUMIF(AG122:AG124,"&lt;&gt;NOR",G122:G124)</f>
        <v>0</v>
      </c>
      <c r="H121" s="159"/>
      <c r="I121" s="159">
        <f>SUM(I122:I124)</f>
        <v>0</v>
      </c>
      <c r="J121" s="159"/>
      <c r="K121" s="159">
        <f>SUM(K122:K124)</f>
        <v>0</v>
      </c>
      <c r="L121" s="159"/>
      <c r="M121" s="159">
        <f>SUM(M122:M124)</f>
        <v>0</v>
      </c>
      <c r="N121" s="158"/>
      <c r="O121" s="158">
        <f>SUM(O122:O124)</f>
        <v>3.02</v>
      </c>
      <c r="P121" s="158"/>
      <c r="Q121" s="158">
        <f>SUM(Q122:Q124)</f>
        <v>0</v>
      </c>
      <c r="R121" s="159"/>
      <c r="S121" s="159"/>
      <c r="T121" s="159"/>
      <c r="U121" s="159"/>
      <c r="V121" s="159">
        <f>SUM(V122:V124)</f>
        <v>3.24</v>
      </c>
      <c r="W121" s="159"/>
      <c r="X121" s="159"/>
      <c r="Y121" s="159"/>
      <c r="AG121" t="s">
        <v>117</v>
      </c>
    </row>
    <row r="122" spans="1:60" outlineLevel="1" x14ac:dyDescent="0.2">
      <c r="A122" s="167">
        <v>31</v>
      </c>
      <c r="B122" s="168" t="s">
        <v>328</v>
      </c>
      <c r="C122" s="175" t="s">
        <v>329</v>
      </c>
      <c r="D122" s="169" t="s">
        <v>200</v>
      </c>
      <c r="E122" s="170">
        <v>12</v>
      </c>
      <c r="F122" s="171"/>
      <c r="G122" s="172">
        <f>ROUND(E122*F122,2)</f>
        <v>0</v>
      </c>
      <c r="H122" s="157"/>
      <c r="I122" s="156">
        <f>ROUND(E122*H122,2)</f>
        <v>0</v>
      </c>
      <c r="J122" s="157"/>
      <c r="K122" s="156">
        <f>ROUND(E122*J122,2)</f>
        <v>0</v>
      </c>
      <c r="L122" s="156">
        <v>21</v>
      </c>
      <c r="M122" s="156">
        <f>G122*(1+L122/100)</f>
        <v>0</v>
      </c>
      <c r="N122" s="155">
        <v>0.252</v>
      </c>
      <c r="O122" s="155">
        <f>ROUND(E122*N122,2)</f>
        <v>3.02</v>
      </c>
      <c r="P122" s="155">
        <v>0</v>
      </c>
      <c r="Q122" s="155">
        <f>ROUND(E122*P122,2)</f>
        <v>0</v>
      </c>
      <c r="R122" s="156"/>
      <c r="S122" s="156" t="s">
        <v>121</v>
      </c>
      <c r="T122" s="156" t="s">
        <v>121</v>
      </c>
      <c r="U122" s="156">
        <v>0.27</v>
      </c>
      <c r="V122" s="156">
        <f>ROUND(E122*U122,2)</f>
        <v>3.24</v>
      </c>
      <c r="W122" s="156"/>
      <c r="X122" s="156" t="s">
        <v>174</v>
      </c>
      <c r="Y122" s="156" t="s">
        <v>124</v>
      </c>
      <c r="Z122" s="146"/>
      <c r="AA122" s="146"/>
      <c r="AB122" s="146"/>
      <c r="AC122" s="146"/>
      <c r="AD122" s="146"/>
      <c r="AE122" s="146"/>
      <c r="AF122" s="146"/>
      <c r="AG122" s="146" t="s">
        <v>175</v>
      </c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</row>
    <row r="123" spans="1:60" outlineLevel="2" x14ac:dyDescent="0.2">
      <c r="A123" s="153"/>
      <c r="B123" s="154"/>
      <c r="C123" s="247" t="s">
        <v>330</v>
      </c>
      <c r="D123" s="248"/>
      <c r="E123" s="248"/>
      <c r="F123" s="248"/>
      <c r="G123" s="248"/>
      <c r="H123" s="156"/>
      <c r="I123" s="156"/>
      <c r="J123" s="156"/>
      <c r="K123" s="156"/>
      <c r="L123" s="156"/>
      <c r="M123" s="156"/>
      <c r="N123" s="155"/>
      <c r="O123" s="155"/>
      <c r="P123" s="155"/>
      <c r="Q123" s="155"/>
      <c r="R123" s="156"/>
      <c r="S123" s="156"/>
      <c r="T123" s="156"/>
      <c r="U123" s="156"/>
      <c r="V123" s="156"/>
      <c r="W123" s="156"/>
      <c r="X123" s="156"/>
      <c r="Y123" s="156"/>
      <c r="Z123" s="146"/>
      <c r="AA123" s="146"/>
      <c r="AB123" s="146"/>
      <c r="AC123" s="146"/>
      <c r="AD123" s="146"/>
      <c r="AE123" s="146"/>
      <c r="AF123" s="146"/>
      <c r="AG123" s="146" t="s">
        <v>127</v>
      </c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</row>
    <row r="124" spans="1:60" outlineLevel="2" x14ac:dyDescent="0.2">
      <c r="A124" s="153"/>
      <c r="B124" s="154"/>
      <c r="C124" s="187" t="s">
        <v>331</v>
      </c>
      <c r="D124" s="179"/>
      <c r="E124" s="180">
        <v>12</v>
      </c>
      <c r="F124" s="156"/>
      <c r="G124" s="156"/>
      <c r="H124" s="156"/>
      <c r="I124" s="156"/>
      <c r="J124" s="156"/>
      <c r="K124" s="156"/>
      <c r="L124" s="156"/>
      <c r="M124" s="156"/>
      <c r="N124" s="155"/>
      <c r="O124" s="155"/>
      <c r="P124" s="155"/>
      <c r="Q124" s="155"/>
      <c r="R124" s="156"/>
      <c r="S124" s="156"/>
      <c r="T124" s="156"/>
      <c r="U124" s="156"/>
      <c r="V124" s="156"/>
      <c r="W124" s="156"/>
      <c r="X124" s="156"/>
      <c r="Y124" s="156"/>
      <c r="Z124" s="146"/>
      <c r="AA124" s="146"/>
      <c r="AB124" s="146"/>
      <c r="AC124" s="146"/>
      <c r="AD124" s="146"/>
      <c r="AE124" s="146"/>
      <c r="AF124" s="146"/>
      <c r="AG124" s="146" t="s">
        <v>197</v>
      </c>
      <c r="AH124" s="146">
        <v>0</v>
      </c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</row>
    <row r="125" spans="1:60" x14ac:dyDescent="0.2">
      <c r="A125" s="160" t="s">
        <v>116</v>
      </c>
      <c r="B125" s="161" t="s">
        <v>79</v>
      </c>
      <c r="C125" s="174" t="s">
        <v>80</v>
      </c>
      <c r="D125" s="162"/>
      <c r="E125" s="163"/>
      <c r="F125" s="164"/>
      <c r="G125" s="165">
        <f>SUMIF(AG126:AG137,"&lt;&gt;NOR",G126:G137)</f>
        <v>0</v>
      </c>
      <c r="H125" s="159"/>
      <c r="I125" s="159">
        <f>SUM(I126:I137)</f>
        <v>0</v>
      </c>
      <c r="J125" s="159"/>
      <c r="K125" s="159">
        <f>SUM(K126:K137)</f>
        <v>0</v>
      </c>
      <c r="L125" s="159"/>
      <c r="M125" s="159">
        <f>SUM(M126:M137)</f>
        <v>0</v>
      </c>
      <c r="N125" s="158"/>
      <c r="O125" s="158">
        <f>SUM(O126:O137)</f>
        <v>12.790000000000001</v>
      </c>
      <c r="P125" s="158"/>
      <c r="Q125" s="158">
        <f>SUM(Q126:Q137)</f>
        <v>0</v>
      </c>
      <c r="R125" s="159"/>
      <c r="S125" s="159"/>
      <c r="T125" s="159"/>
      <c r="U125" s="159"/>
      <c r="V125" s="159">
        <f>SUM(V126:V137)</f>
        <v>16.98</v>
      </c>
      <c r="W125" s="159"/>
      <c r="X125" s="159"/>
      <c r="Y125" s="159"/>
      <c r="AG125" t="s">
        <v>117</v>
      </c>
    </row>
    <row r="126" spans="1:60" outlineLevel="1" x14ac:dyDescent="0.2">
      <c r="A126" s="167">
        <v>32</v>
      </c>
      <c r="B126" s="168" t="s">
        <v>332</v>
      </c>
      <c r="C126" s="175" t="s">
        <v>333</v>
      </c>
      <c r="D126" s="169" t="s">
        <v>312</v>
      </c>
      <c r="E126" s="170">
        <v>33</v>
      </c>
      <c r="F126" s="171"/>
      <c r="G126" s="172">
        <f>ROUND(E126*F126,2)</f>
        <v>0</v>
      </c>
      <c r="H126" s="157"/>
      <c r="I126" s="156">
        <f>ROUND(E126*H126,2)</f>
        <v>0</v>
      </c>
      <c r="J126" s="157"/>
      <c r="K126" s="156">
        <f>ROUND(E126*J126,2)</f>
        <v>0</v>
      </c>
      <c r="L126" s="156">
        <v>21</v>
      </c>
      <c r="M126" s="156">
        <f>G126*(1+L126/100)</f>
        <v>0</v>
      </c>
      <c r="N126" s="155">
        <v>1E-4</v>
      </c>
      <c r="O126" s="155">
        <f>ROUND(E126*N126,2)</f>
        <v>0</v>
      </c>
      <c r="P126" s="155">
        <v>0</v>
      </c>
      <c r="Q126" s="155">
        <f>ROUND(E126*P126,2)</f>
        <v>0</v>
      </c>
      <c r="R126" s="156"/>
      <c r="S126" s="156" t="s">
        <v>121</v>
      </c>
      <c r="T126" s="156" t="s">
        <v>121</v>
      </c>
      <c r="U126" s="156">
        <v>7.0000000000000007E-2</v>
      </c>
      <c r="V126" s="156">
        <f>ROUND(E126*U126,2)</f>
        <v>2.31</v>
      </c>
      <c r="W126" s="156"/>
      <c r="X126" s="156" t="s">
        <v>174</v>
      </c>
      <c r="Y126" s="156" t="s">
        <v>124</v>
      </c>
      <c r="Z126" s="146"/>
      <c r="AA126" s="146"/>
      <c r="AB126" s="146"/>
      <c r="AC126" s="146"/>
      <c r="AD126" s="146"/>
      <c r="AE126" s="146"/>
      <c r="AF126" s="146"/>
      <c r="AG126" s="146" t="s">
        <v>175</v>
      </c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</row>
    <row r="127" spans="1:60" ht="22.5" outlineLevel="2" x14ac:dyDescent="0.2">
      <c r="A127" s="153"/>
      <c r="B127" s="154"/>
      <c r="C127" s="247" t="s">
        <v>334</v>
      </c>
      <c r="D127" s="248"/>
      <c r="E127" s="248"/>
      <c r="F127" s="248"/>
      <c r="G127" s="248"/>
      <c r="H127" s="156"/>
      <c r="I127" s="156"/>
      <c r="J127" s="156"/>
      <c r="K127" s="156"/>
      <c r="L127" s="156"/>
      <c r="M127" s="156"/>
      <c r="N127" s="155"/>
      <c r="O127" s="155"/>
      <c r="P127" s="155"/>
      <c r="Q127" s="155"/>
      <c r="R127" s="156"/>
      <c r="S127" s="156"/>
      <c r="T127" s="156"/>
      <c r="U127" s="156"/>
      <c r="V127" s="156"/>
      <c r="W127" s="156"/>
      <c r="X127" s="156"/>
      <c r="Y127" s="156"/>
      <c r="Z127" s="146"/>
      <c r="AA127" s="146"/>
      <c r="AB127" s="146"/>
      <c r="AC127" s="146"/>
      <c r="AD127" s="146"/>
      <c r="AE127" s="146"/>
      <c r="AF127" s="146"/>
      <c r="AG127" s="146" t="s">
        <v>127</v>
      </c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73" t="str">
        <f>C127</f>
        <v>- zapravení pracovních spár asfaltovou zálivkou za tepla, vč. případného vyčištění a impregnace před zalitím</v>
      </c>
      <c r="BB127" s="146"/>
      <c r="BC127" s="146"/>
      <c r="BD127" s="146"/>
      <c r="BE127" s="146"/>
      <c r="BF127" s="146"/>
      <c r="BG127" s="146"/>
      <c r="BH127" s="146"/>
    </row>
    <row r="128" spans="1:60" outlineLevel="2" x14ac:dyDescent="0.2">
      <c r="A128" s="153"/>
      <c r="B128" s="154"/>
      <c r="C128" s="187" t="s">
        <v>335</v>
      </c>
      <c r="D128" s="179"/>
      <c r="E128" s="180">
        <v>33</v>
      </c>
      <c r="F128" s="156"/>
      <c r="G128" s="156"/>
      <c r="H128" s="156"/>
      <c r="I128" s="156"/>
      <c r="J128" s="156"/>
      <c r="K128" s="156"/>
      <c r="L128" s="156"/>
      <c r="M128" s="156"/>
      <c r="N128" s="155"/>
      <c r="O128" s="155"/>
      <c r="P128" s="155"/>
      <c r="Q128" s="155"/>
      <c r="R128" s="156"/>
      <c r="S128" s="156"/>
      <c r="T128" s="156"/>
      <c r="U128" s="156"/>
      <c r="V128" s="156"/>
      <c r="W128" s="156"/>
      <c r="X128" s="156"/>
      <c r="Y128" s="156"/>
      <c r="Z128" s="146"/>
      <c r="AA128" s="146"/>
      <c r="AB128" s="146"/>
      <c r="AC128" s="146"/>
      <c r="AD128" s="146"/>
      <c r="AE128" s="146"/>
      <c r="AF128" s="146"/>
      <c r="AG128" s="146" t="s">
        <v>197</v>
      </c>
      <c r="AH128" s="146">
        <v>0</v>
      </c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</row>
    <row r="129" spans="1:60" outlineLevel="1" x14ac:dyDescent="0.2">
      <c r="A129" s="167">
        <v>33</v>
      </c>
      <c r="B129" s="168" t="s">
        <v>336</v>
      </c>
      <c r="C129" s="175" t="s">
        <v>337</v>
      </c>
      <c r="D129" s="169" t="s">
        <v>338</v>
      </c>
      <c r="E129" s="170">
        <v>50.05</v>
      </c>
      <c r="F129" s="171"/>
      <c r="G129" s="172">
        <f>ROUND(E129*F129,2)</f>
        <v>0</v>
      </c>
      <c r="H129" s="157"/>
      <c r="I129" s="156">
        <f>ROUND(E129*H129,2)</f>
        <v>0</v>
      </c>
      <c r="J129" s="157"/>
      <c r="K129" s="156">
        <f>ROUND(E129*J129,2)</f>
        <v>0</v>
      </c>
      <c r="L129" s="156">
        <v>21</v>
      </c>
      <c r="M129" s="156">
        <f>G129*(1+L129/100)</f>
        <v>0</v>
      </c>
      <c r="N129" s="155">
        <v>4.4999999999999998E-2</v>
      </c>
      <c r="O129" s="155">
        <f>ROUND(E129*N129,2)</f>
        <v>2.25</v>
      </c>
      <c r="P129" s="155">
        <v>0</v>
      </c>
      <c r="Q129" s="155">
        <f>ROUND(E129*P129,2)</f>
        <v>0</v>
      </c>
      <c r="R129" s="156" t="s">
        <v>304</v>
      </c>
      <c r="S129" s="156" t="s">
        <v>121</v>
      </c>
      <c r="T129" s="156" t="s">
        <v>121</v>
      </c>
      <c r="U129" s="156">
        <v>0</v>
      </c>
      <c r="V129" s="156">
        <f>ROUND(E129*U129,2)</f>
        <v>0</v>
      </c>
      <c r="W129" s="156"/>
      <c r="X129" s="156" t="s">
        <v>305</v>
      </c>
      <c r="Y129" s="156" t="s">
        <v>124</v>
      </c>
      <c r="Z129" s="146"/>
      <c r="AA129" s="146"/>
      <c r="AB129" s="146"/>
      <c r="AC129" s="146"/>
      <c r="AD129" s="146"/>
      <c r="AE129" s="146"/>
      <c r="AF129" s="146"/>
      <c r="AG129" s="146" t="s">
        <v>306</v>
      </c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</row>
    <row r="130" spans="1:60" outlineLevel="2" x14ac:dyDescent="0.2">
      <c r="A130" s="153"/>
      <c r="B130" s="154"/>
      <c r="C130" s="247" t="s">
        <v>339</v>
      </c>
      <c r="D130" s="248"/>
      <c r="E130" s="248"/>
      <c r="F130" s="248"/>
      <c r="G130" s="248"/>
      <c r="H130" s="156"/>
      <c r="I130" s="156"/>
      <c r="J130" s="156"/>
      <c r="K130" s="156"/>
      <c r="L130" s="156"/>
      <c r="M130" s="156"/>
      <c r="N130" s="155"/>
      <c r="O130" s="155"/>
      <c r="P130" s="155"/>
      <c r="Q130" s="155"/>
      <c r="R130" s="156"/>
      <c r="S130" s="156"/>
      <c r="T130" s="156"/>
      <c r="U130" s="156"/>
      <c r="V130" s="156"/>
      <c r="W130" s="156"/>
      <c r="X130" s="156"/>
      <c r="Y130" s="156"/>
      <c r="Z130" s="146"/>
      <c r="AA130" s="146"/>
      <c r="AB130" s="146"/>
      <c r="AC130" s="146"/>
      <c r="AD130" s="146"/>
      <c r="AE130" s="146"/>
      <c r="AF130" s="146"/>
      <c r="AG130" s="146" t="s">
        <v>127</v>
      </c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</row>
    <row r="131" spans="1:60" outlineLevel="2" x14ac:dyDescent="0.2">
      <c r="A131" s="153"/>
      <c r="B131" s="154"/>
      <c r="C131" s="187" t="s">
        <v>340</v>
      </c>
      <c r="D131" s="179"/>
      <c r="E131" s="180">
        <v>50.05</v>
      </c>
      <c r="F131" s="156"/>
      <c r="G131" s="156"/>
      <c r="H131" s="156"/>
      <c r="I131" s="156"/>
      <c r="J131" s="156"/>
      <c r="K131" s="156"/>
      <c r="L131" s="156"/>
      <c r="M131" s="156"/>
      <c r="N131" s="155"/>
      <c r="O131" s="155"/>
      <c r="P131" s="155"/>
      <c r="Q131" s="155"/>
      <c r="R131" s="156"/>
      <c r="S131" s="156"/>
      <c r="T131" s="156"/>
      <c r="U131" s="156"/>
      <c r="V131" s="156"/>
      <c r="W131" s="156"/>
      <c r="X131" s="156"/>
      <c r="Y131" s="156"/>
      <c r="Z131" s="146"/>
      <c r="AA131" s="146"/>
      <c r="AB131" s="146"/>
      <c r="AC131" s="146"/>
      <c r="AD131" s="146"/>
      <c r="AE131" s="146"/>
      <c r="AF131" s="146"/>
      <c r="AG131" s="146" t="s">
        <v>197</v>
      </c>
      <c r="AH131" s="146">
        <v>0</v>
      </c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</row>
    <row r="132" spans="1:60" outlineLevel="1" x14ac:dyDescent="0.2">
      <c r="A132" s="167">
        <v>34</v>
      </c>
      <c r="B132" s="168" t="s">
        <v>341</v>
      </c>
      <c r="C132" s="175" t="s">
        <v>342</v>
      </c>
      <c r="D132" s="169" t="s">
        <v>312</v>
      </c>
      <c r="E132" s="170">
        <v>45.5</v>
      </c>
      <c r="F132" s="171"/>
      <c r="G132" s="172">
        <f>ROUND(E132*F132,2)</f>
        <v>0</v>
      </c>
      <c r="H132" s="157"/>
      <c r="I132" s="156">
        <f>ROUND(E132*H132,2)</f>
        <v>0</v>
      </c>
      <c r="J132" s="157"/>
      <c r="K132" s="156">
        <f>ROUND(E132*J132,2)</f>
        <v>0</v>
      </c>
      <c r="L132" s="156">
        <v>21</v>
      </c>
      <c r="M132" s="156">
        <f>G132*(1+L132/100)</f>
        <v>0</v>
      </c>
      <c r="N132" s="155">
        <v>0.188</v>
      </c>
      <c r="O132" s="155">
        <f>ROUND(E132*N132,2)</f>
        <v>8.5500000000000007</v>
      </c>
      <c r="P132" s="155">
        <v>0</v>
      </c>
      <c r="Q132" s="155">
        <f>ROUND(E132*P132,2)</f>
        <v>0</v>
      </c>
      <c r="R132" s="156"/>
      <c r="S132" s="156" t="s">
        <v>121</v>
      </c>
      <c r="T132" s="156" t="s">
        <v>121</v>
      </c>
      <c r="U132" s="156">
        <v>0.27</v>
      </c>
      <c r="V132" s="156">
        <f>ROUND(E132*U132,2)</f>
        <v>12.29</v>
      </c>
      <c r="W132" s="156"/>
      <c r="X132" s="156" t="s">
        <v>174</v>
      </c>
      <c r="Y132" s="156" t="s">
        <v>124</v>
      </c>
      <c r="Z132" s="146"/>
      <c r="AA132" s="146"/>
      <c r="AB132" s="146"/>
      <c r="AC132" s="146"/>
      <c r="AD132" s="146"/>
      <c r="AE132" s="146"/>
      <c r="AF132" s="146"/>
      <c r="AG132" s="146" t="s">
        <v>175</v>
      </c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</row>
    <row r="133" spans="1:60" outlineLevel="2" x14ac:dyDescent="0.2">
      <c r="A133" s="153"/>
      <c r="B133" s="154"/>
      <c r="C133" s="247" t="s">
        <v>343</v>
      </c>
      <c r="D133" s="248"/>
      <c r="E133" s="248"/>
      <c r="F133" s="248"/>
      <c r="G133" s="248"/>
      <c r="H133" s="156"/>
      <c r="I133" s="156"/>
      <c r="J133" s="156"/>
      <c r="K133" s="156"/>
      <c r="L133" s="156"/>
      <c r="M133" s="156"/>
      <c r="N133" s="155"/>
      <c r="O133" s="155"/>
      <c r="P133" s="155"/>
      <c r="Q133" s="155"/>
      <c r="R133" s="156"/>
      <c r="S133" s="156"/>
      <c r="T133" s="156"/>
      <c r="U133" s="156"/>
      <c r="V133" s="156"/>
      <c r="W133" s="156"/>
      <c r="X133" s="156"/>
      <c r="Y133" s="156"/>
      <c r="Z133" s="146"/>
      <c r="AA133" s="146"/>
      <c r="AB133" s="146"/>
      <c r="AC133" s="146"/>
      <c r="AD133" s="146"/>
      <c r="AE133" s="146"/>
      <c r="AF133" s="146"/>
      <c r="AG133" s="146" t="s">
        <v>127</v>
      </c>
      <c r="AH133" s="146"/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</row>
    <row r="134" spans="1:60" outlineLevel="2" x14ac:dyDescent="0.2">
      <c r="A134" s="153"/>
      <c r="B134" s="154"/>
      <c r="C134" s="187" t="s">
        <v>344</v>
      </c>
      <c r="D134" s="179"/>
      <c r="E134" s="180">
        <v>45.5</v>
      </c>
      <c r="F134" s="156"/>
      <c r="G134" s="156"/>
      <c r="H134" s="156"/>
      <c r="I134" s="156"/>
      <c r="J134" s="156"/>
      <c r="K134" s="156"/>
      <c r="L134" s="156"/>
      <c r="M134" s="156"/>
      <c r="N134" s="155"/>
      <c r="O134" s="155"/>
      <c r="P134" s="155"/>
      <c r="Q134" s="155"/>
      <c r="R134" s="156"/>
      <c r="S134" s="156"/>
      <c r="T134" s="156"/>
      <c r="U134" s="156"/>
      <c r="V134" s="156"/>
      <c r="W134" s="156"/>
      <c r="X134" s="156"/>
      <c r="Y134" s="156"/>
      <c r="Z134" s="146"/>
      <c r="AA134" s="146"/>
      <c r="AB134" s="146"/>
      <c r="AC134" s="146"/>
      <c r="AD134" s="146"/>
      <c r="AE134" s="146"/>
      <c r="AF134" s="146"/>
      <c r="AG134" s="146" t="s">
        <v>197</v>
      </c>
      <c r="AH134" s="146">
        <v>0</v>
      </c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</row>
    <row r="135" spans="1:60" outlineLevel="1" x14ac:dyDescent="0.2">
      <c r="A135" s="167">
        <v>35</v>
      </c>
      <c r="B135" s="168" t="s">
        <v>345</v>
      </c>
      <c r="C135" s="175" t="s">
        <v>346</v>
      </c>
      <c r="D135" s="169" t="s">
        <v>312</v>
      </c>
      <c r="E135" s="170">
        <v>20</v>
      </c>
      <c r="F135" s="171"/>
      <c r="G135" s="172">
        <f>ROUND(E135*F135,2)</f>
        <v>0</v>
      </c>
      <c r="H135" s="157"/>
      <c r="I135" s="156">
        <f>ROUND(E135*H135,2)</f>
        <v>0</v>
      </c>
      <c r="J135" s="157"/>
      <c r="K135" s="156">
        <f>ROUND(E135*J135,2)</f>
        <v>0</v>
      </c>
      <c r="L135" s="156">
        <v>21</v>
      </c>
      <c r="M135" s="156">
        <f>G135*(1+L135/100)</f>
        <v>0</v>
      </c>
      <c r="N135" s="155">
        <v>9.9709999999999993E-2</v>
      </c>
      <c r="O135" s="155">
        <f>ROUND(E135*N135,2)</f>
        <v>1.99</v>
      </c>
      <c r="P135" s="155">
        <v>0</v>
      </c>
      <c r="Q135" s="155">
        <f>ROUND(E135*P135,2)</f>
        <v>0</v>
      </c>
      <c r="R135" s="156"/>
      <c r="S135" s="156" t="s">
        <v>121</v>
      </c>
      <c r="T135" s="156" t="s">
        <v>121</v>
      </c>
      <c r="U135" s="156">
        <v>0.11899999999999999</v>
      </c>
      <c r="V135" s="156">
        <f>ROUND(E135*U135,2)</f>
        <v>2.38</v>
      </c>
      <c r="W135" s="156"/>
      <c r="X135" s="156" t="s">
        <v>174</v>
      </c>
      <c r="Y135" s="156" t="s">
        <v>124</v>
      </c>
      <c r="Z135" s="146"/>
      <c r="AA135" s="146"/>
      <c r="AB135" s="146"/>
      <c r="AC135" s="146"/>
      <c r="AD135" s="146"/>
      <c r="AE135" s="146"/>
      <c r="AF135" s="146"/>
      <c r="AG135" s="146" t="s">
        <v>175</v>
      </c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</row>
    <row r="136" spans="1:60" outlineLevel="2" x14ac:dyDescent="0.2">
      <c r="A136" s="153"/>
      <c r="B136" s="154"/>
      <c r="C136" s="247" t="s">
        <v>347</v>
      </c>
      <c r="D136" s="248"/>
      <c r="E136" s="248"/>
      <c r="F136" s="248"/>
      <c r="G136" s="248"/>
      <c r="H136" s="156"/>
      <c r="I136" s="156"/>
      <c r="J136" s="156"/>
      <c r="K136" s="156"/>
      <c r="L136" s="156"/>
      <c r="M136" s="156"/>
      <c r="N136" s="155"/>
      <c r="O136" s="155"/>
      <c r="P136" s="155"/>
      <c r="Q136" s="155"/>
      <c r="R136" s="156"/>
      <c r="S136" s="156"/>
      <c r="T136" s="156"/>
      <c r="U136" s="156"/>
      <c r="V136" s="156"/>
      <c r="W136" s="156"/>
      <c r="X136" s="156"/>
      <c r="Y136" s="156"/>
      <c r="Z136" s="146"/>
      <c r="AA136" s="146"/>
      <c r="AB136" s="146"/>
      <c r="AC136" s="146"/>
      <c r="AD136" s="146"/>
      <c r="AE136" s="146"/>
      <c r="AF136" s="146"/>
      <c r="AG136" s="146" t="s">
        <v>127</v>
      </c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</row>
    <row r="137" spans="1:60" outlineLevel="2" x14ac:dyDescent="0.2">
      <c r="A137" s="153"/>
      <c r="B137" s="154"/>
      <c r="C137" s="187" t="s">
        <v>348</v>
      </c>
      <c r="D137" s="179"/>
      <c r="E137" s="180">
        <v>20</v>
      </c>
      <c r="F137" s="156"/>
      <c r="G137" s="156"/>
      <c r="H137" s="156"/>
      <c r="I137" s="156"/>
      <c r="J137" s="156"/>
      <c r="K137" s="156"/>
      <c r="L137" s="156"/>
      <c r="M137" s="156"/>
      <c r="N137" s="155"/>
      <c r="O137" s="155"/>
      <c r="P137" s="155"/>
      <c r="Q137" s="155"/>
      <c r="R137" s="156"/>
      <c r="S137" s="156"/>
      <c r="T137" s="156"/>
      <c r="U137" s="156"/>
      <c r="V137" s="156"/>
      <c r="W137" s="156"/>
      <c r="X137" s="156"/>
      <c r="Y137" s="156"/>
      <c r="Z137" s="146"/>
      <c r="AA137" s="146"/>
      <c r="AB137" s="146"/>
      <c r="AC137" s="146"/>
      <c r="AD137" s="146"/>
      <c r="AE137" s="146"/>
      <c r="AF137" s="146"/>
      <c r="AG137" s="146" t="s">
        <v>197</v>
      </c>
      <c r="AH137" s="146">
        <v>0</v>
      </c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</row>
    <row r="138" spans="1:60" x14ac:dyDescent="0.2">
      <c r="A138" s="160" t="s">
        <v>116</v>
      </c>
      <c r="B138" s="161" t="s">
        <v>81</v>
      </c>
      <c r="C138" s="174" t="s">
        <v>82</v>
      </c>
      <c r="D138" s="162"/>
      <c r="E138" s="163"/>
      <c r="F138" s="164"/>
      <c r="G138" s="165">
        <f>SUMIF(AG139:AG139,"&lt;&gt;NOR",G139:G139)</f>
        <v>0</v>
      </c>
      <c r="H138" s="159"/>
      <c r="I138" s="159">
        <f>SUM(I139:I139)</f>
        <v>0</v>
      </c>
      <c r="J138" s="159"/>
      <c r="K138" s="159">
        <f>SUM(K139:K139)</f>
        <v>0</v>
      </c>
      <c r="L138" s="159"/>
      <c r="M138" s="159">
        <f>SUM(M139:M139)</f>
        <v>0</v>
      </c>
      <c r="N138" s="158"/>
      <c r="O138" s="158">
        <f>SUM(O139:O139)</f>
        <v>0</v>
      </c>
      <c r="P138" s="158"/>
      <c r="Q138" s="158">
        <f>SUM(Q139:Q139)</f>
        <v>0</v>
      </c>
      <c r="R138" s="159"/>
      <c r="S138" s="159"/>
      <c r="T138" s="159"/>
      <c r="U138" s="159"/>
      <c r="V138" s="159">
        <f>SUM(V139:V139)</f>
        <v>30.45</v>
      </c>
      <c r="W138" s="159"/>
      <c r="X138" s="159"/>
      <c r="Y138" s="159"/>
      <c r="AG138" t="s">
        <v>117</v>
      </c>
    </row>
    <row r="139" spans="1:60" outlineLevel="1" x14ac:dyDescent="0.2">
      <c r="A139" s="181">
        <v>36</v>
      </c>
      <c r="B139" s="182" t="s">
        <v>349</v>
      </c>
      <c r="C139" s="188" t="s">
        <v>350</v>
      </c>
      <c r="D139" s="183" t="s">
        <v>351</v>
      </c>
      <c r="E139" s="184">
        <v>78.071899999999999</v>
      </c>
      <c r="F139" s="185"/>
      <c r="G139" s="186">
        <f>ROUND(E139*F139,2)</f>
        <v>0</v>
      </c>
      <c r="H139" s="157"/>
      <c r="I139" s="156">
        <f>ROUND(E139*H139,2)</f>
        <v>0</v>
      </c>
      <c r="J139" s="157"/>
      <c r="K139" s="156">
        <f>ROUND(E139*J139,2)</f>
        <v>0</v>
      </c>
      <c r="L139" s="156">
        <v>21</v>
      </c>
      <c r="M139" s="156">
        <f>G139*(1+L139/100)</f>
        <v>0</v>
      </c>
      <c r="N139" s="155">
        <v>0</v>
      </c>
      <c r="O139" s="155">
        <f>ROUND(E139*N139,2)</f>
        <v>0</v>
      </c>
      <c r="P139" s="155">
        <v>0</v>
      </c>
      <c r="Q139" s="155">
        <f>ROUND(E139*P139,2)</f>
        <v>0</v>
      </c>
      <c r="R139" s="156"/>
      <c r="S139" s="156" t="s">
        <v>121</v>
      </c>
      <c r="T139" s="156" t="s">
        <v>121</v>
      </c>
      <c r="U139" s="156">
        <v>0.39</v>
      </c>
      <c r="V139" s="156">
        <f>ROUND(E139*U139,2)</f>
        <v>30.45</v>
      </c>
      <c r="W139" s="156"/>
      <c r="X139" s="156" t="s">
        <v>352</v>
      </c>
      <c r="Y139" s="156" t="s">
        <v>124</v>
      </c>
      <c r="Z139" s="146"/>
      <c r="AA139" s="146"/>
      <c r="AB139" s="146"/>
      <c r="AC139" s="146"/>
      <c r="AD139" s="146"/>
      <c r="AE139" s="146"/>
      <c r="AF139" s="146"/>
      <c r="AG139" s="146" t="s">
        <v>353</v>
      </c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</row>
    <row r="140" spans="1:60" x14ac:dyDescent="0.2">
      <c r="A140" s="160" t="s">
        <v>116</v>
      </c>
      <c r="B140" s="161" t="s">
        <v>85</v>
      </c>
      <c r="C140" s="174" t="s">
        <v>86</v>
      </c>
      <c r="D140" s="162"/>
      <c r="E140" s="163"/>
      <c r="F140" s="164"/>
      <c r="G140" s="165">
        <f>SUMIF(AG141:AG172,"&lt;&gt;NOR",G141:G172)</f>
        <v>0</v>
      </c>
      <c r="H140" s="159"/>
      <c r="I140" s="159">
        <f>SUM(I141:I172)</f>
        <v>0</v>
      </c>
      <c r="J140" s="159"/>
      <c r="K140" s="159">
        <f>SUM(K141:K172)</f>
        <v>0</v>
      </c>
      <c r="L140" s="159"/>
      <c r="M140" s="159">
        <f>SUM(M141:M172)</f>
        <v>0</v>
      </c>
      <c r="N140" s="158"/>
      <c r="O140" s="158">
        <f>SUM(O141:O172)</f>
        <v>0</v>
      </c>
      <c r="P140" s="158"/>
      <c r="Q140" s="158">
        <f>SUM(Q141:Q172)</f>
        <v>0</v>
      </c>
      <c r="R140" s="159"/>
      <c r="S140" s="159"/>
      <c r="T140" s="159"/>
      <c r="U140" s="159"/>
      <c r="V140" s="159">
        <f>SUM(V141:V172)</f>
        <v>19.07</v>
      </c>
      <c r="W140" s="159"/>
      <c r="X140" s="159"/>
      <c r="Y140" s="159"/>
      <c r="AG140" t="s">
        <v>117</v>
      </c>
    </row>
    <row r="141" spans="1:60" outlineLevel="1" x14ac:dyDescent="0.2">
      <c r="A141" s="167">
        <v>37</v>
      </c>
      <c r="B141" s="168" t="s">
        <v>354</v>
      </c>
      <c r="C141" s="175" t="s">
        <v>355</v>
      </c>
      <c r="D141" s="169" t="s">
        <v>191</v>
      </c>
      <c r="E141" s="170">
        <v>19.274999999999999</v>
      </c>
      <c r="F141" s="171"/>
      <c r="G141" s="172">
        <f>ROUND(E141*F141,2)</f>
        <v>0</v>
      </c>
      <c r="H141" s="157"/>
      <c r="I141" s="156">
        <f>ROUND(E141*H141,2)</f>
        <v>0</v>
      </c>
      <c r="J141" s="157"/>
      <c r="K141" s="156">
        <f>ROUND(E141*J141,2)</f>
        <v>0</v>
      </c>
      <c r="L141" s="156">
        <v>21</v>
      </c>
      <c r="M141" s="156">
        <f>G141*(1+L141/100)</f>
        <v>0</v>
      </c>
      <c r="N141" s="155">
        <v>0</v>
      </c>
      <c r="O141" s="155">
        <f>ROUND(E141*N141,2)</f>
        <v>0</v>
      </c>
      <c r="P141" s="155">
        <v>0</v>
      </c>
      <c r="Q141" s="155">
        <f>ROUND(E141*P141,2)</f>
        <v>0</v>
      </c>
      <c r="R141" s="156"/>
      <c r="S141" s="156" t="s">
        <v>121</v>
      </c>
      <c r="T141" s="156" t="s">
        <v>356</v>
      </c>
      <c r="U141" s="156">
        <v>0.65</v>
      </c>
      <c r="V141" s="156">
        <f>ROUND(E141*U141,2)</f>
        <v>12.53</v>
      </c>
      <c r="W141" s="156"/>
      <c r="X141" s="156" t="s">
        <v>174</v>
      </c>
      <c r="Y141" s="156" t="s">
        <v>124</v>
      </c>
      <c r="Z141" s="146"/>
      <c r="AA141" s="146"/>
      <c r="AB141" s="146"/>
      <c r="AC141" s="146"/>
      <c r="AD141" s="146"/>
      <c r="AE141" s="146"/>
      <c r="AF141" s="146"/>
      <c r="AG141" s="146" t="s">
        <v>175</v>
      </c>
      <c r="AH141" s="146"/>
      <c r="AI141" s="146"/>
      <c r="AJ141" s="146"/>
      <c r="AK141" s="146"/>
      <c r="AL141" s="146"/>
      <c r="AM141" s="146"/>
      <c r="AN141" s="146"/>
      <c r="AO141" s="146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</row>
    <row r="142" spans="1:60" outlineLevel="2" x14ac:dyDescent="0.2">
      <c r="A142" s="153"/>
      <c r="B142" s="154"/>
      <c r="C142" s="247" t="s">
        <v>357</v>
      </c>
      <c r="D142" s="248"/>
      <c r="E142" s="248"/>
      <c r="F142" s="248"/>
      <c r="G142" s="248"/>
      <c r="H142" s="156"/>
      <c r="I142" s="156"/>
      <c r="J142" s="156"/>
      <c r="K142" s="156"/>
      <c r="L142" s="156"/>
      <c r="M142" s="156"/>
      <c r="N142" s="155"/>
      <c r="O142" s="155"/>
      <c r="P142" s="155"/>
      <c r="Q142" s="155"/>
      <c r="R142" s="156"/>
      <c r="S142" s="156"/>
      <c r="T142" s="156"/>
      <c r="U142" s="156"/>
      <c r="V142" s="156"/>
      <c r="W142" s="156"/>
      <c r="X142" s="156"/>
      <c r="Y142" s="156"/>
      <c r="Z142" s="146"/>
      <c r="AA142" s="146"/>
      <c r="AB142" s="146"/>
      <c r="AC142" s="146"/>
      <c r="AD142" s="146"/>
      <c r="AE142" s="146"/>
      <c r="AF142" s="146"/>
      <c r="AG142" s="146" t="s">
        <v>127</v>
      </c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</row>
    <row r="143" spans="1:60" outlineLevel="2" x14ac:dyDescent="0.2">
      <c r="A143" s="153"/>
      <c r="B143" s="154"/>
      <c r="C143" s="187" t="s">
        <v>358</v>
      </c>
      <c r="D143" s="179"/>
      <c r="E143" s="180">
        <v>5.3250000000000002</v>
      </c>
      <c r="F143" s="156"/>
      <c r="G143" s="156"/>
      <c r="H143" s="156"/>
      <c r="I143" s="156"/>
      <c r="J143" s="156"/>
      <c r="K143" s="156"/>
      <c r="L143" s="156"/>
      <c r="M143" s="156"/>
      <c r="N143" s="155"/>
      <c r="O143" s="155"/>
      <c r="P143" s="155"/>
      <c r="Q143" s="155"/>
      <c r="R143" s="156"/>
      <c r="S143" s="156"/>
      <c r="T143" s="156"/>
      <c r="U143" s="156"/>
      <c r="V143" s="156"/>
      <c r="W143" s="156"/>
      <c r="X143" s="156"/>
      <c r="Y143" s="156"/>
      <c r="Z143" s="146"/>
      <c r="AA143" s="146"/>
      <c r="AB143" s="146"/>
      <c r="AC143" s="146"/>
      <c r="AD143" s="146"/>
      <c r="AE143" s="146"/>
      <c r="AF143" s="146"/>
      <c r="AG143" s="146" t="s">
        <v>197</v>
      </c>
      <c r="AH143" s="146">
        <v>0</v>
      </c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</row>
    <row r="144" spans="1:60" outlineLevel="3" x14ac:dyDescent="0.2">
      <c r="A144" s="153"/>
      <c r="B144" s="154"/>
      <c r="C144" s="187" t="s">
        <v>359</v>
      </c>
      <c r="D144" s="179"/>
      <c r="E144" s="180">
        <v>2.25</v>
      </c>
      <c r="F144" s="156"/>
      <c r="G144" s="156"/>
      <c r="H144" s="156"/>
      <c r="I144" s="156"/>
      <c r="J144" s="156"/>
      <c r="K144" s="156"/>
      <c r="L144" s="156"/>
      <c r="M144" s="156"/>
      <c r="N144" s="155"/>
      <c r="O144" s="155"/>
      <c r="P144" s="155"/>
      <c r="Q144" s="155"/>
      <c r="R144" s="156"/>
      <c r="S144" s="156"/>
      <c r="T144" s="156"/>
      <c r="U144" s="156"/>
      <c r="V144" s="156"/>
      <c r="W144" s="156"/>
      <c r="X144" s="156"/>
      <c r="Y144" s="156"/>
      <c r="Z144" s="146"/>
      <c r="AA144" s="146"/>
      <c r="AB144" s="146"/>
      <c r="AC144" s="146"/>
      <c r="AD144" s="146"/>
      <c r="AE144" s="146"/>
      <c r="AF144" s="146"/>
      <c r="AG144" s="146" t="s">
        <v>197</v>
      </c>
      <c r="AH144" s="146">
        <v>0</v>
      </c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</row>
    <row r="145" spans="1:60" outlineLevel="3" x14ac:dyDescent="0.2">
      <c r="A145" s="153"/>
      <c r="B145" s="154"/>
      <c r="C145" s="187" t="s">
        <v>360</v>
      </c>
      <c r="D145" s="179"/>
      <c r="E145" s="180">
        <v>7.2</v>
      </c>
      <c r="F145" s="156"/>
      <c r="G145" s="156"/>
      <c r="H145" s="156"/>
      <c r="I145" s="156"/>
      <c r="J145" s="156"/>
      <c r="K145" s="156"/>
      <c r="L145" s="156"/>
      <c r="M145" s="156"/>
      <c r="N145" s="155"/>
      <c r="O145" s="155"/>
      <c r="P145" s="155"/>
      <c r="Q145" s="155"/>
      <c r="R145" s="156"/>
      <c r="S145" s="156"/>
      <c r="T145" s="156"/>
      <c r="U145" s="156"/>
      <c r="V145" s="156"/>
      <c r="W145" s="156"/>
      <c r="X145" s="156"/>
      <c r="Y145" s="156"/>
      <c r="Z145" s="146"/>
      <c r="AA145" s="146"/>
      <c r="AB145" s="146"/>
      <c r="AC145" s="146"/>
      <c r="AD145" s="146"/>
      <c r="AE145" s="146"/>
      <c r="AF145" s="146"/>
      <c r="AG145" s="146" t="s">
        <v>197</v>
      </c>
      <c r="AH145" s="146">
        <v>0</v>
      </c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</row>
    <row r="146" spans="1:60" outlineLevel="3" x14ac:dyDescent="0.2">
      <c r="A146" s="153"/>
      <c r="B146" s="154"/>
      <c r="C146" s="187" t="s">
        <v>361</v>
      </c>
      <c r="D146" s="179"/>
      <c r="E146" s="180">
        <v>4.5</v>
      </c>
      <c r="F146" s="156"/>
      <c r="G146" s="156"/>
      <c r="H146" s="156"/>
      <c r="I146" s="156"/>
      <c r="J146" s="156"/>
      <c r="K146" s="156"/>
      <c r="L146" s="156"/>
      <c r="M146" s="156"/>
      <c r="N146" s="155"/>
      <c r="O146" s="155"/>
      <c r="P146" s="155"/>
      <c r="Q146" s="155"/>
      <c r="R146" s="156"/>
      <c r="S146" s="156"/>
      <c r="T146" s="156"/>
      <c r="U146" s="156"/>
      <c r="V146" s="156"/>
      <c r="W146" s="156"/>
      <c r="X146" s="156"/>
      <c r="Y146" s="156"/>
      <c r="Z146" s="146"/>
      <c r="AA146" s="146"/>
      <c r="AB146" s="146"/>
      <c r="AC146" s="146"/>
      <c r="AD146" s="146"/>
      <c r="AE146" s="146"/>
      <c r="AF146" s="146"/>
      <c r="AG146" s="146" t="s">
        <v>197</v>
      </c>
      <c r="AH146" s="146">
        <v>0</v>
      </c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</row>
    <row r="147" spans="1:60" outlineLevel="1" x14ac:dyDescent="0.2">
      <c r="A147" s="167">
        <v>38</v>
      </c>
      <c r="B147" s="168" t="s">
        <v>362</v>
      </c>
      <c r="C147" s="175" t="s">
        <v>363</v>
      </c>
      <c r="D147" s="169" t="s">
        <v>191</v>
      </c>
      <c r="E147" s="170">
        <v>4.5</v>
      </c>
      <c r="F147" s="171"/>
      <c r="G147" s="172">
        <f>ROUND(E147*F147,2)</f>
        <v>0</v>
      </c>
      <c r="H147" s="157"/>
      <c r="I147" s="156">
        <f>ROUND(E147*H147,2)</f>
        <v>0</v>
      </c>
      <c r="J147" s="157"/>
      <c r="K147" s="156">
        <f>ROUND(E147*J147,2)</f>
        <v>0</v>
      </c>
      <c r="L147" s="156">
        <v>21</v>
      </c>
      <c r="M147" s="156">
        <f>G147*(1+L147/100)</f>
        <v>0</v>
      </c>
      <c r="N147" s="155">
        <v>0</v>
      </c>
      <c r="O147" s="155">
        <f>ROUND(E147*N147,2)</f>
        <v>0</v>
      </c>
      <c r="P147" s="155">
        <v>0</v>
      </c>
      <c r="Q147" s="155">
        <f>ROUND(E147*P147,2)</f>
        <v>0</v>
      </c>
      <c r="R147" s="156"/>
      <c r="S147" s="156" t="s">
        <v>121</v>
      </c>
      <c r="T147" s="156" t="s">
        <v>356</v>
      </c>
      <c r="U147" s="156">
        <v>7.0000000000000007E-2</v>
      </c>
      <c r="V147" s="156">
        <f>ROUND(E147*U147,2)</f>
        <v>0.32</v>
      </c>
      <c r="W147" s="156"/>
      <c r="X147" s="156" t="s">
        <v>174</v>
      </c>
      <c r="Y147" s="156" t="s">
        <v>124</v>
      </c>
      <c r="Z147" s="146"/>
      <c r="AA147" s="146"/>
      <c r="AB147" s="146"/>
      <c r="AC147" s="146"/>
      <c r="AD147" s="146"/>
      <c r="AE147" s="146"/>
      <c r="AF147" s="146"/>
      <c r="AG147" s="146" t="s">
        <v>175</v>
      </c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</row>
    <row r="148" spans="1:60" outlineLevel="2" x14ac:dyDescent="0.2">
      <c r="A148" s="153"/>
      <c r="B148" s="154"/>
      <c r="C148" s="247" t="s">
        <v>364</v>
      </c>
      <c r="D148" s="248"/>
      <c r="E148" s="248"/>
      <c r="F148" s="248"/>
      <c r="G148" s="248"/>
      <c r="H148" s="156"/>
      <c r="I148" s="156"/>
      <c r="J148" s="156"/>
      <c r="K148" s="156"/>
      <c r="L148" s="156"/>
      <c r="M148" s="156"/>
      <c r="N148" s="155"/>
      <c r="O148" s="155"/>
      <c r="P148" s="155"/>
      <c r="Q148" s="155"/>
      <c r="R148" s="156"/>
      <c r="S148" s="156"/>
      <c r="T148" s="156"/>
      <c r="U148" s="156"/>
      <c r="V148" s="156"/>
      <c r="W148" s="156"/>
      <c r="X148" s="156"/>
      <c r="Y148" s="156"/>
      <c r="Z148" s="146"/>
      <c r="AA148" s="146"/>
      <c r="AB148" s="146"/>
      <c r="AC148" s="146"/>
      <c r="AD148" s="146"/>
      <c r="AE148" s="146"/>
      <c r="AF148" s="146"/>
      <c r="AG148" s="146" t="s">
        <v>127</v>
      </c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</row>
    <row r="149" spans="1:60" outlineLevel="2" x14ac:dyDescent="0.2">
      <c r="A149" s="153"/>
      <c r="B149" s="154"/>
      <c r="C149" s="187" t="s">
        <v>361</v>
      </c>
      <c r="D149" s="179"/>
      <c r="E149" s="180">
        <v>4.5</v>
      </c>
      <c r="F149" s="156"/>
      <c r="G149" s="156"/>
      <c r="H149" s="156"/>
      <c r="I149" s="156"/>
      <c r="J149" s="156"/>
      <c r="K149" s="156"/>
      <c r="L149" s="156"/>
      <c r="M149" s="156"/>
      <c r="N149" s="155"/>
      <c r="O149" s="155"/>
      <c r="P149" s="155"/>
      <c r="Q149" s="155"/>
      <c r="R149" s="156"/>
      <c r="S149" s="156"/>
      <c r="T149" s="156"/>
      <c r="U149" s="156"/>
      <c r="V149" s="156"/>
      <c r="W149" s="156"/>
      <c r="X149" s="156"/>
      <c r="Y149" s="156"/>
      <c r="Z149" s="146"/>
      <c r="AA149" s="146"/>
      <c r="AB149" s="146"/>
      <c r="AC149" s="146"/>
      <c r="AD149" s="146"/>
      <c r="AE149" s="146"/>
      <c r="AF149" s="146"/>
      <c r="AG149" s="146" t="s">
        <v>197</v>
      </c>
      <c r="AH149" s="146">
        <v>0</v>
      </c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</row>
    <row r="150" spans="1:60" outlineLevel="1" x14ac:dyDescent="0.2">
      <c r="A150" s="167">
        <v>39</v>
      </c>
      <c r="B150" s="168" t="s">
        <v>365</v>
      </c>
      <c r="C150" s="175" t="s">
        <v>366</v>
      </c>
      <c r="D150" s="169" t="s">
        <v>191</v>
      </c>
      <c r="E150" s="170">
        <v>10.275</v>
      </c>
      <c r="F150" s="171"/>
      <c r="G150" s="172">
        <f>ROUND(E150*F150,2)</f>
        <v>0</v>
      </c>
      <c r="H150" s="157"/>
      <c r="I150" s="156">
        <f>ROUND(E150*H150,2)</f>
        <v>0</v>
      </c>
      <c r="J150" s="157"/>
      <c r="K150" s="156">
        <f>ROUND(E150*J150,2)</f>
        <v>0</v>
      </c>
      <c r="L150" s="156">
        <v>21</v>
      </c>
      <c r="M150" s="156">
        <f>G150*(1+L150/100)</f>
        <v>0</v>
      </c>
      <c r="N150" s="155">
        <v>0</v>
      </c>
      <c r="O150" s="155">
        <f>ROUND(E150*N150,2)</f>
        <v>0</v>
      </c>
      <c r="P150" s="155">
        <v>0</v>
      </c>
      <c r="Q150" s="155">
        <f>ROUND(E150*P150,2)</f>
        <v>0</v>
      </c>
      <c r="R150" s="156"/>
      <c r="S150" s="156" t="s">
        <v>121</v>
      </c>
      <c r="T150" s="156" t="s">
        <v>356</v>
      </c>
      <c r="U150" s="156">
        <v>0.01</v>
      </c>
      <c r="V150" s="156">
        <f>ROUND(E150*U150,2)</f>
        <v>0.1</v>
      </c>
      <c r="W150" s="156"/>
      <c r="X150" s="156" t="s">
        <v>174</v>
      </c>
      <c r="Y150" s="156" t="s">
        <v>124</v>
      </c>
      <c r="Z150" s="146"/>
      <c r="AA150" s="146"/>
      <c r="AB150" s="146"/>
      <c r="AC150" s="146"/>
      <c r="AD150" s="146"/>
      <c r="AE150" s="146"/>
      <c r="AF150" s="146"/>
      <c r="AG150" s="146" t="s">
        <v>175</v>
      </c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</row>
    <row r="151" spans="1:60" outlineLevel="2" x14ac:dyDescent="0.2">
      <c r="A151" s="153"/>
      <c r="B151" s="154"/>
      <c r="C151" s="247" t="s">
        <v>367</v>
      </c>
      <c r="D151" s="248"/>
      <c r="E151" s="248"/>
      <c r="F151" s="248"/>
      <c r="G151" s="248"/>
      <c r="H151" s="156"/>
      <c r="I151" s="156"/>
      <c r="J151" s="156"/>
      <c r="K151" s="156"/>
      <c r="L151" s="156"/>
      <c r="M151" s="156"/>
      <c r="N151" s="155"/>
      <c r="O151" s="155"/>
      <c r="P151" s="155"/>
      <c r="Q151" s="155"/>
      <c r="R151" s="156"/>
      <c r="S151" s="156"/>
      <c r="T151" s="156"/>
      <c r="U151" s="156"/>
      <c r="V151" s="156"/>
      <c r="W151" s="156"/>
      <c r="X151" s="156"/>
      <c r="Y151" s="156"/>
      <c r="Z151" s="146"/>
      <c r="AA151" s="146"/>
      <c r="AB151" s="146"/>
      <c r="AC151" s="146"/>
      <c r="AD151" s="146"/>
      <c r="AE151" s="146"/>
      <c r="AF151" s="146"/>
      <c r="AG151" s="146" t="s">
        <v>127</v>
      </c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</row>
    <row r="152" spans="1:60" outlineLevel="2" x14ac:dyDescent="0.2">
      <c r="A152" s="153"/>
      <c r="B152" s="154"/>
      <c r="C152" s="187" t="s">
        <v>358</v>
      </c>
      <c r="D152" s="179"/>
      <c r="E152" s="180">
        <v>5.3250000000000002</v>
      </c>
      <c r="F152" s="156"/>
      <c r="G152" s="156"/>
      <c r="H152" s="156"/>
      <c r="I152" s="156"/>
      <c r="J152" s="156"/>
      <c r="K152" s="156"/>
      <c r="L152" s="156"/>
      <c r="M152" s="156"/>
      <c r="N152" s="155"/>
      <c r="O152" s="155"/>
      <c r="P152" s="155"/>
      <c r="Q152" s="155"/>
      <c r="R152" s="156"/>
      <c r="S152" s="156"/>
      <c r="T152" s="156"/>
      <c r="U152" s="156"/>
      <c r="V152" s="156"/>
      <c r="W152" s="156"/>
      <c r="X152" s="156"/>
      <c r="Y152" s="156"/>
      <c r="Z152" s="146"/>
      <c r="AA152" s="146"/>
      <c r="AB152" s="146"/>
      <c r="AC152" s="146"/>
      <c r="AD152" s="146"/>
      <c r="AE152" s="146"/>
      <c r="AF152" s="146"/>
      <c r="AG152" s="146" t="s">
        <v>197</v>
      </c>
      <c r="AH152" s="146">
        <v>0</v>
      </c>
      <c r="AI152" s="146"/>
      <c r="AJ152" s="146"/>
      <c r="AK152" s="146"/>
      <c r="AL152" s="146"/>
      <c r="AM152" s="146"/>
      <c r="AN152" s="146"/>
      <c r="AO152" s="146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</row>
    <row r="153" spans="1:60" outlineLevel="3" x14ac:dyDescent="0.2">
      <c r="A153" s="153"/>
      <c r="B153" s="154"/>
      <c r="C153" s="187" t="s">
        <v>359</v>
      </c>
      <c r="D153" s="179"/>
      <c r="E153" s="180">
        <v>2.25</v>
      </c>
      <c r="F153" s="156"/>
      <c r="G153" s="156"/>
      <c r="H153" s="156"/>
      <c r="I153" s="156"/>
      <c r="J153" s="156"/>
      <c r="K153" s="156"/>
      <c r="L153" s="156"/>
      <c r="M153" s="156"/>
      <c r="N153" s="155"/>
      <c r="O153" s="155"/>
      <c r="P153" s="155"/>
      <c r="Q153" s="155"/>
      <c r="R153" s="156"/>
      <c r="S153" s="156"/>
      <c r="T153" s="156"/>
      <c r="U153" s="156"/>
      <c r="V153" s="156"/>
      <c r="W153" s="156"/>
      <c r="X153" s="156"/>
      <c r="Y153" s="156"/>
      <c r="Z153" s="146"/>
      <c r="AA153" s="146"/>
      <c r="AB153" s="146"/>
      <c r="AC153" s="146"/>
      <c r="AD153" s="146"/>
      <c r="AE153" s="146"/>
      <c r="AF153" s="146"/>
      <c r="AG153" s="146" t="s">
        <v>197</v>
      </c>
      <c r="AH153" s="146">
        <v>0</v>
      </c>
      <c r="AI153" s="146"/>
      <c r="AJ153" s="146"/>
      <c r="AK153" s="146"/>
      <c r="AL153" s="146"/>
      <c r="AM153" s="146"/>
      <c r="AN153" s="146"/>
      <c r="AO153" s="146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</row>
    <row r="154" spans="1:60" outlineLevel="3" x14ac:dyDescent="0.2">
      <c r="A154" s="153"/>
      <c r="B154" s="154"/>
      <c r="C154" s="187" t="s">
        <v>360</v>
      </c>
      <c r="D154" s="179"/>
      <c r="E154" s="180">
        <v>7.2</v>
      </c>
      <c r="F154" s="156"/>
      <c r="G154" s="156"/>
      <c r="H154" s="156"/>
      <c r="I154" s="156"/>
      <c r="J154" s="156"/>
      <c r="K154" s="156"/>
      <c r="L154" s="156"/>
      <c r="M154" s="156"/>
      <c r="N154" s="155"/>
      <c r="O154" s="155"/>
      <c r="P154" s="155"/>
      <c r="Q154" s="155"/>
      <c r="R154" s="156"/>
      <c r="S154" s="156"/>
      <c r="T154" s="156"/>
      <c r="U154" s="156"/>
      <c r="V154" s="156"/>
      <c r="W154" s="156"/>
      <c r="X154" s="156"/>
      <c r="Y154" s="156"/>
      <c r="Z154" s="146"/>
      <c r="AA154" s="146"/>
      <c r="AB154" s="146"/>
      <c r="AC154" s="146"/>
      <c r="AD154" s="146"/>
      <c r="AE154" s="146"/>
      <c r="AF154" s="146"/>
      <c r="AG154" s="146" t="s">
        <v>197</v>
      </c>
      <c r="AH154" s="146">
        <v>0</v>
      </c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</row>
    <row r="155" spans="1:60" outlineLevel="3" x14ac:dyDescent="0.2">
      <c r="A155" s="153"/>
      <c r="B155" s="154"/>
      <c r="C155" s="187" t="s">
        <v>368</v>
      </c>
      <c r="D155" s="179"/>
      <c r="E155" s="180">
        <v>-4.5</v>
      </c>
      <c r="F155" s="156"/>
      <c r="G155" s="156"/>
      <c r="H155" s="156"/>
      <c r="I155" s="156"/>
      <c r="J155" s="156"/>
      <c r="K155" s="156"/>
      <c r="L155" s="156"/>
      <c r="M155" s="156"/>
      <c r="N155" s="155"/>
      <c r="O155" s="155"/>
      <c r="P155" s="155"/>
      <c r="Q155" s="155"/>
      <c r="R155" s="156"/>
      <c r="S155" s="156"/>
      <c r="T155" s="156"/>
      <c r="U155" s="156"/>
      <c r="V155" s="156"/>
      <c r="W155" s="156"/>
      <c r="X155" s="156"/>
      <c r="Y155" s="156"/>
      <c r="Z155" s="146"/>
      <c r="AA155" s="146"/>
      <c r="AB155" s="146"/>
      <c r="AC155" s="146"/>
      <c r="AD155" s="146"/>
      <c r="AE155" s="146"/>
      <c r="AF155" s="146"/>
      <c r="AG155" s="146" t="s">
        <v>197</v>
      </c>
      <c r="AH155" s="146">
        <v>0</v>
      </c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</row>
    <row r="156" spans="1:60" outlineLevel="1" x14ac:dyDescent="0.2">
      <c r="A156" s="167">
        <v>40</v>
      </c>
      <c r="B156" s="168" t="s">
        <v>369</v>
      </c>
      <c r="C156" s="175" t="s">
        <v>370</v>
      </c>
      <c r="D156" s="169" t="s">
        <v>191</v>
      </c>
      <c r="E156" s="170">
        <v>19.274999999999999</v>
      </c>
      <c r="F156" s="171"/>
      <c r="G156" s="172">
        <f>ROUND(E156*F156,2)</f>
        <v>0</v>
      </c>
      <c r="H156" s="157"/>
      <c r="I156" s="156">
        <f>ROUND(E156*H156,2)</f>
        <v>0</v>
      </c>
      <c r="J156" s="157"/>
      <c r="K156" s="156">
        <f>ROUND(E156*J156,2)</f>
        <v>0</v>
      </c>
      <c r="L156" s="156">
        <v>21</v>
      </c>
      <c r="M156" s="156">
        <f>G156*(1+L156/100)</f>
        <v>0</v>
      </c>
      <c r="N156" s="155">
        <v>0</v>
      </c>
      <c r="O156" s="155">
        <f>ROUND(E156*N156,2)</f>
        <v>0</v>
      </c>
      <c r="P156" s="155">
        <v>0</v>
      </c>
      <c r="Q156" s="155">
        <f>ROUND(E156*P156,2)</f>
        <v>0</v>
      </c>
      <c r="R156" s="156"/>
      <c r="S156" s="156" t="s">
        <v>121</v>
      </c>
      <c r="T156" s="156" t="s">
        <v>356</v>
      </c>
      <c r="U156" s="156">
        <v>3.1E-2</v>
      </c>
      <c r="V156" s="156">
        <f>ROUND(E156*U156,2)</f>
        <v>0.6</v>
      </c>
      <c r="W156" s="156"/>
      <c r="X156" s="156" t="s">
        <v>174</v>
      </c>
      <c r="Y156" s="156" t="s">
        <v>124</v>
      </c>
      <c r="Z156" s="146"/>
      <c r="AA156" s="146"/>
      <c r="AB156" s="146"/>
      <c r="AC156" s="146"/>
      <c r="AD156" s="146"/>
      <c r="AE156" s="146"/>
      <c r="AF156" s="146"/>
      <c r="AG156" s="146" t="s">
        <v>175</v>
      </c>
      <c r="AH156" s="146"/>
      <c r="AI156" s="146"/>
      <c r="AJ156" s="146"/>
      <c r="AK156" s="146"/>
      <c r="AL156" s="146"/>
      <c r="AM156" s="146"/>
      <c r="AN156" s="146"/>
      <c r="AO156" s="146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</row>
    <row r="157" spans="1:60" ht="22.5" outlineLevel="2" x14ac:dyDescent="0.2">
      <c r="A157" s="153"/>
      <c r="B157" s="154"/>
      <c r="C157" s="247" t="s">
        <v>371</v>
      </c>
      <c r="D157" s="248"/>
      <c r="E157" s="248"/>
      <c r="F157" s="248"/>
      <c r="G157" s="248"/>
      <c r="H157" s="156"/>
      <c r="I157" s="156"/>
      <c r="J157" s="156"/>
      <c r="K157" s="156"/>
      <c r="L157" s="156"/>
      <c r="M157" s="156"/>
      <c r="N157" s="155"/>
      <c r="O157" s="155"/>
      <c r="P157" s="155"/>
      <c r="Q157" s="155"/>
      <c r="R157" s="156"/>
      <c r="S157" s="156"/>
      <c r="T157" s="156"/>
      <c r="U157" s="156"/>
      <c r="V157" s="156"/>
      <c r="W157" s="156"/>
      <c r="X157" s="156"/>
      <c r="Y157" s="156"/>
      <c r="Z157" s="146"/>
      <c r="AA157" s="146"/>
      <c r="AB157" s="146"/>
      <c r="AC157" s="146"/>
      <c r="AD157" s="146"/>
      <c r="AE157" s="146"/>
      <c r="AF157" s="146"/>
      <c r="AG157" s="146" t="s">
        <v>127</v>
      </c>
      <c r="AH157" s="146"/>
      <c r="AI157" s="146"/>
      <c r="AJ157" s="146"/>
      <c r="AK157" s="146"/>
      <c r="AL157" s="146"/>
      <c r="AM157" s="146"/>
      <c r="AN157" s="146"/>
      <c r="AO157" s="146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73" t="str">
        <f>C157</f>
        <v>- uložení sypaniny do násypů nebo na skládku s rozprostřením sypaniny ve vrstvách a s hrubým urovnáním.</v>
      </c>
      <c r="BB157" s="146"/>
      <c r="BC157" s="146"/>
      <c r="BD157" s="146"/>
      <c r="BE157" s="146"/>
      <c r="BF157" s="146"/>
      <c r="BG157" s="146"/>
      <c r="BH157" s="146"/>
    </row>
    <row r="158" spans="1:60" outlineLevel="1" x14ac:dyDescent="0.2">
      <c r="A158" s="167">
        <v>41</v>
      </c>
      <c r="B158" s="168" t="s">
        <v>372</v>
      </c>
      <c r="C158" s="175" t="s">
        <v>373</v>
      </c>
      <c r="D158" s="169" t="s">
        <v>351</v>
      </c>
      <c r="E158" s="170">
        <v>13.64</v>
      </c>
      <c r="F158" s="171"/>
      <c r="G158" s="172">
        <f>ROUND(E158*F158,2)</f>
        <v>0</v>
      </c>
      <c r="H158" s="157"/>
      <c r="I158" s="156">
        <f>ROUND(E158*H158,2)</f>
        <v>0</v>
      </c>
      <c r="J158" s="157"/>
      <c r="K158" s="156">
        <f>ROUND(E158*J158,2)</f>
        <v>0</v>
      </c>
      <c r="L158" s="156">
        <v>21</v>
      </c>
      <c r="M158" s="156">
        <f>G158*(1+L158/100)</f>
        <v>0</v>
      </c>
      <c r="N158" s="155">
        <v>0</v>
      </c>
      <c r="O158" s="155">
        <f>ROUND(E158*N158,2)</f>
        <v>0</v>
      </c>
      <c r="P158" s="155">
        <v>0</v>
      </c>
      <c r="Q158" s="155">
        <f>ROUND(E158*P158,2)</f>
        <v>0</v>
      </c>
      <c r="R158" s="156"/>
      <c r="S158" s="156" t="s">
        <v>121</v>
      </c>
      <c r="T158" s="156" t="s">
        <v>356</v>
      </c>
      <c r="U158" s="156">
        <v>0.03</v>
      </c>
      <c r="V158" s="156">
        <f>ROUND(E158*U158,2)</f>
        <v>0.41</v>
      </c>
      <c r="W158" s="156"/>
      <c r="X158" s="156" t="s">
        <v>174</v>
      </c>
      <c r="Y158" s="156" t="s">
        <v>124</v>
      </c>
      <c r="Z158" s="146"/>
      <c r="AA158" s="146"/>
      <c r="AB158" s="146"/>
      <c r="AC158" s="146"/>
      <c r="AD158" s="146"/>
      <c r="AE158" s="146"/>
      <c r="AF158" s="146"/>
      <c r="AG158" s="146" t="s">
        <v>175</v>
      </c>
      <c r="AH158" s="146"/>
      <c r="AI158" s="146"/>
      <c r="AJ158" s="146"/>
      <c r="AK158" s="146"/>
      <c r="AL158" s="146"/>
      <c r="AM158" s="146"/>
      <c r="AN158" s="146"/>
      <c r="AO158" s="146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</row>
    <row r="159" spans="1:60" outlineLevel="2" x14ac:dyDescent="0.2">
      <c r="A159" s="153"/>
      <c r="B159" s="154"/>
      <c r="C159" s="247" t="s">
        <v>374</v>
      </c>
      <c r="D159" s="248"/>
      <c r="E159" s="248"/>
      <c r="F159" s="248"/>
      <c r="G159" s="248"/>
      <c r="H159" s="156"/>
      <c r="I159" s="156"/>
      <c r="J159" s="156"/>
      <c r="K159" s="156"/>
      <c r="L159" s="156"/>
      <c r="M159" s="156"/>
      <c r="N159" s="155"/>
      <c r="O159" s="155"/>
      <c r="P159" s="155"/>
      <c r="Q159" s="155"/>
      <c r="R159" s="156"/>
      <c r="S159" s="156"/>
      <c r="T159" s="156"/>
      <c r="U159" s="156"/>
      <c r="V159" s="156"/>
      <c r="W159" s="156"/>
      <c r="X159" s="156"/>
      <c r="Y159" s="156"/>
      <c r="Z159" s="146"/>
      <c r="AA159" s="146"/>
      <c r="AB159" s="146"/>
      <c r="AC159" s="146"/>
      <c r="AD159" s="146"/>
      <c r="AE159" s="146"/>
      <c r="AF159" s="146"/>
      <c r="AG159" s="146" t="s">
        <v>127</v>
      </c>
      <c r="AH159" s="146"/>
      <c r="AI159" s="146"/>
      <c r="AJ159" s="146"/>
      <c r="AK159" s="146"/>
      <c r="AL159" s="146"/>
      <c r="AM159" s="146"/>
      <c r="AN159" s="146"/>
      <c r="AO159" s="146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</row>
    <row r="160" spans="1:60" outlineLevel="2" x14ac:dyDescent="0.2">
      <c r="A160" s="153"/>
      <c r="B160" s="154"/>
      <c r="C160" s="187" t="s">
        <v>375</v>
      </c>
      <c r="D160" s="179"/>
      <c r="E160" s="180">
        <v>4.84</v>
      </c>
      <c r="F160" s="156"/>
      <c r="G160" s="156"/>
      <c r="H160" s="156"/>
      <c r="I160" s="156"/>
      <c r="J160" s="156"/>
      <c r="K160" s="156"/>
      <c r="L160" s="156"/>
      <c r="M160" s="156"/>
      <c r="N160" s="155"/>
      <c r="O160" s="155"/>
      <c r="P160" s="155"/>
      <c r="Q160" s="155"/>
      <c r="R160" s="156"/>
      <c r="S160" s="156"/>
      <c r="T160" s="156"/>
      <c r="U160" s="156"/>
      <c r="V160" s="156"/>
      <c r="W160" s="156"/>
      <c r="X160" s="156"/>
      <c r="Y160" s="156"/>
      <c r="Z160" s="146"/>
      <c r="AA160" s="146"/>
      <c r="AB160" s="146"/>
      <c r="AC160" s="146"/>
      <c r="AD160" s="146"/>
      <c r="AE160" s="146"/>
      <c r="AF160" s="146"/>
      <c r="AG160" s="146" t="s">
        <v>197</v>
      </c>
      <c r="AH160" s="146">
        <v>0</v>
      </c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</row>
    <row r="161" spans="1:60" outlineLevel="3" x14ac:dyDescent="0.2">
      <c r="A161" s="153"/>
      <c r="B161" s="154"/>
      <c r="C161" s="187" t="s">
        <v>376</v>
      </c>
      <c r="D161" s="179"/>
      <c r="E161" s="180">
        <v>8.8000000000000007</v>
      </c>
      <c r="F161" s="156"/>
      <c r="G161" s="156"/>
      <c r="H161" s="156"/>
      <c r="I161" s="156"/>
      <c r="J161" s="156"/>
      <c r="K161" s="156"/>
      <c r="L161" s="156"/>
      <c r="M161" s="156"/>
      <c r="N161" s="155"/>
      <c r="O161" s="155"/>
      <c r="P161" s="155"/>
      <c r="Q161" s="155"/>
      <c r="R161" s="156"/>
      <c r="S161" s="156"/>
      <c r="T161" s="156"/>
      <c r="U161" s="156"/>
      <c r="V161" s="156"/>
      <c r="W161" s="156"/>
      <c r="X161" s="156"/>
      <c r="Y161" s="156"/>
      <c r="Z161" s="146"/>
      <c r="AA161" s="146"/>
      <c r="AB161" s="146"/>
      <c r="AC161" s="146"/>
      <c r="AD161" s="146"/>
      <c r="AE161" s="146"/>
      <c r="AF161" s="146"/>
      <c r="AG161" s="146" t="s">
        <v>197</v>
      </c>
      <c r="AH161" s="146">
        <v>0</v>
      </c>
      <c r="AI161" s="146"/>
      <c r="AJ161" s="146"/>
      <c r="AK161" s="146"/>
      <c r="AL161" s="146"/>
      <c r="AM161" s="146"/>
      <c r="AN161" s="146"/>
      <c r="AO161" s="146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</row>
    <row r="162" spans="1:60" outlineLevel="1" x14ac:dyDescent="0.2">
      <c r="A162" s="167">
        <v>42</v>
      </c>
      <c r="B162" s="168" t="s">
        <v>377</v>
      </c>
      <c r="C162" s="175" t="s">
        <v>378</v>
      </c>
      <c r="D162" s="169" t="s">
        <v>351</v>
      </c>
      <c r="E162" s="170">
        <v>33.6</v>
      </c>
      <c r="F162" s="171"/>
      <c r="G162" s="172">
        <f>ROUND(E162*F162,2)</f>
        <v>0</v>
      </c>
      <c r="H162" s="157"/>
      <c r="I162" s="156">
        <f>ROUND(E162*H162,2)</f>
        <v>0</v>
      </c>
      <c r="J162" s="157"/>
      <c r="K162" s="156">
        <f>ROUND(E162*J162,2)</f>
        <v>0</v>
      </c>
      <c r="L162" s="156">
        <v>21</v>
      </c>
      <c r="M162" s="156">
        <f>G162*(1+L162/100)</f>
        <v>0</v>
      </c>
      <c r="N162" s="155">
        <v>0</v>
      </c>
      <c r="O162" s="155">
        <f>ROUND(E162*N162,2)</f>
        <v>0</v>
      </c>
      <c r="P162" s="155">
        <v>0</v>
      </c>
      <c r="Q162" s="155">
        <f>ROUND(E162*P162,2)</f>
        <v>0</v>
      </c>
      <c r="R162" s="156"/>
      <c r="S162" s="156" t="s">
        <v>121</v>
      </c>
      <c r="T162" s="156" t="s">
        <v>233</v>
      </c>
      <c r="U162" s="156">
        <v>4.2000000000000003E-2</v>
      </c>
      <c r="V162" s="156">
        <f>ROUND(E162*U162,2)</f>
        <v>1.41</v>
      </c>
      <c r="W162" s="156"/>
      <c r="X162" s="156" t="s">
        <v>174</v>
      </c>
      <c r="Y162" s="156" t="s">
        <v>124</v>
      </c>
      <c r="Z162" s="146"/>
      <c r="AA162" s="146"/>
      <c r="AB162" s="146"/>
      <c r="AC162" s="146"/>
      <c r="AD162" s="146"/>
      <c r="AE162" s="146"/>
      <c r="AF162" s="146"/>
      <c r="AG162" s="146" t="s">
        <v>175</v>
      </c>
      <c r="AH162" s="146"/>
      <c r="AI162" s="146"/>
      <c r="AJ162" s="146"/>
      <c r="AK162" s="146"/>
      <c r="AL162" s="146"/>
      <c r="AM162" s="146"/>
      <c r="AN162" s="146"/>
      <c r="AO162" s="146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</row>
    <row r="163" spans="1:60" outlineLevel="2" x14ac:dyDescent="0.2">
      <c r="A163" s="153"/>
      <c r="B163" s="154"/>
      <c r="C163" s="247" t="s">
        <v>379</v>
      </c>
      <c r="D163" s="248"/>
      <c r="E163" s="248"/>
      <c r="F163" s="248"/>
      <c r="G163" s="248"/>
      <c r="H163" s="156"/>
      <c r="I163" s="156"/>
      <c r="J163" s="156"/>
      <c r="K163" s="156"/>
      <c r="L163" s="156"/>
      <c r="M163" s="156"/>
      <c r="N163" s="155"/>
      <c r="O163" s="155"/>
      <c r="P163" s="155"/>
      <c r="Q163" s="155"/>
      <c r="R163" s="156"/>
      <c r="S163" s="156"/>
      <c r="T163" s="156"/>
      <c r="U163" s="156"/>
      <c r="V163" s="156"/>
      <c r="W163" s="156"/>
      <c r="X163" s="156"/>
      <c r="Y163" s="156"/>
      <c r="Z163" s="146"/>
      <c r="AA163" s="146"/>
      <c r="AB163" s="146"/>
      <c r="AC163" s="146"/>
      <c r="AD163" s="146"/>
      <c r="AE163" s="146"/>
      <c r="AF163" s="146"/>
      <c r="AG163" s="146" t="s">
        <v>127</v>
      </c>
      <c r="AH163" s="146"/>
      <c r="AI163" s="146"/>
      <c r="AJ163" s="146"/>
      <c r="AK163" s="146"/>
      <c r="AL163" s="146"/>
      <c r="AM163" s="146"/>
      <c r="AN163" s="146"/>
      <c r="AO163" s="146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</row>
    <row r="164" spans="1:60" outlineLevel="2" x14ac:dyDescent="0.2">
      <c r="A164" s="153"/>
      <c r="B164" s="154"/>
      <c r="C164" s="187" t="s">
        <v>380</v>
      </c>
      <c r="D164" s="179"/>
      <c r="E164" s="180">
        <v>7.2</v>
      </c>
      <c r="F164" s="156"/>
      <c r="G164" s="156"/>
      <c r="H164" s="156"/>
      <c r="I164" s="156"/>
      <c r="J164" s="156"/>
      <c r="K164" s="156"/>
      <c r="L164" s="156"/>
      <c r="M164" s="156"/>
      <c r="N164" s="155"/>
      <c r="O164" s="155"/>
      <c r="P164" s="155"/>
      <c r="Q164" s="155"/>
      <c r="R164" s="156"/>
      <c r="S164" s="156"/>
      <c r="T164" s="156"/>
      <c r="U164" s="156"/>
      <c r="V164" s="156"/>
      <c r="W164" s="156"/>
      <c r="X164" s="156"/>
      <c r="Y164" s="156"/>
      <c r="Z164" s="146"/>
      <c r="AA164" s="146"/>
      <c r="AB164" s="146"/>
      <c r="AC164" s="146"/>
      <c r="AD164" s="146"/>
      <c r="AE164" s="146"/>
      <c r="AF164" s="146"/>
      <c r="AG164" s="146" t="s">
        <v>197</v>
      </c>
      <c r="AH164" s="146">
        <v>0</v>
      </c>
      <c r="AI164" s="146"/>
      <c r="AJ164" s="146"/>
      <c r="AK164" s="146"/>
      <c r="AL164" s="146"/>
      <c r="AM164" s="146"/>
      <c r="AN164" s="146"/>
      <c r="AO164" s="146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</row>
    <row r="165" spans="1:60" outlineLevel="3" x14ac:dyDescent="0.2">
      <c r="A165" s="153"/>
      <c r="B165" s="154"/>
      <c r="C165" s="187" t="s">
        <v>381</v>
      </c>
      <c r="D165" s="179"/>
      <c r="E165" s="180">
        <v>26.4</v>
      </c>
      <c r="F165" s="156"/>
      <c r="G165" s="156"/>
      <c r="H165" s="156"/>
      <c r="I165" s="156"/>
      <c r="J165" s="156"/>
      <c r="K165" s="156"/>
      <c r="L165" s="156"/>
      <c r="M165" s="156"/>
      <c r="N165" s="155"/>
      <c r="O165" s="155"/>
      <c r="P165" s="155"/>
      <c r="Q165" s="155"/>
      <c r="R165" s="156"/>
      <c r="S165" s="156"/>
      <c r="T165" s="156"/>
      <c r="U165" s="156"/>
      <c r="V165" s="156"/>
      <c r="W165" s="156"/>
      <c r="X165" s="156"/>
      <c r="Y165" s="156"/>
      <c r="Z165" s="146"/>
      <c r="AA165" s="146"/>
      <c r="AB165" s="146"/>
      <c r="AC165" s="146"/>
      <c r="AD165" s="146"/>
      <c r="AE165" s="146"/>
      <c r="AF165" s="146"/>
      <c r="AG165" s="146" t="s">
        <v>197</v>
      </c>
      <c r="AH165" s="146">
        <v>0</v>
      </c>
      <c r="AI165" s="146"/>
      <c r="AJ165" s="146"/>
      <c r="AK165" s="146"/>
      <c r="AL165" s="146"/>
      <c r="AM165" s="146"/>
      <c r="AN165" s="146"/>
      <c r="AO165" s="146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</row>
    <row r="166" spans="1:60" outlineLevel="1" x14ac:dyDescent="0.2">
      <c r="A166" s="167">
        <v>43</v>
      </c>
      <c r="B166" s="168" t="s">
        <v>382</v>
      </c>
      <c r="C166" s="175" t="s">
        <v>383</v>
      </c>
      <c r="D166" s="169" t="s">
        <v>351</v>
      </c>
      <c r="E166" s="170">
        <v>33.6</v>
      </c>
      <c r="F166" s="171"/>
      <c r="G166" s="172">
        <f>ROUND(E166*F166,2)</f>
        <v>0</v>
      </c>
      <c r="H166" s="157"/>
      <c r="I166" s="156">
        <f>ROUND(E166*H166,2)</f>
        <v>0</v>
      </c>
      <c r="J166" s="157"/>
      <c r="K166" s="156">
        <f>ROUND(E166*J166,2)</f>
        <v>0</v>
      </c>
      <c r="L166" s="156">
        <v>21</v>
      </c>
      <c r="M166" s="156">
        <f>G166*(1+L166/100)</f>
        <v>0</v>
      </c>
      <c r="N166" s="155">
        <v>0</v>
      </c>
      <c r="O166" s="155">
        <f>ROUND(E166*N166,2)</f>
        <v>0</v>
      </c>
      <c r="P166" s="155">
        <v>0</v>
      </c>
      <c r="Q166" s="155">
        <f>ROUND(E166*P166,2)</f>
        <v>0</v>
      </c>
      <c r="R166" s="156"/>
      <c r="S166" s="156" t="s">
        <v>121</v>
      </c>
      <c r="T166" s="156" t="s">
        <v>356</v>
      </c>
      <c r="U166" s="156">
        <v>0.01</v>
      </c>
      <c r="V166" s="156">
        <f>ROUND(E166*U166,2)</f>
        <v>0.34</v>
      </c>
      <c r="W166" s="156"/>
      <c r="X166" s="156" t="s">
        <v>174</v>
      </c>
      <c r="Y166" s="156" t="s">
        <v>124</v>
      </c>
      <c r="Z166" s="146"/>
      <c r="AA166" s="146"/>
      <c r="AB166" s="146"/>
      <c r="AC166" s="146"/>
      <c r="AD166" s="146"/>
      <c r="AE166" s="146"/>
      <c r="AF166" s="146"/>
      <c r="AG166" s="146" t="s">
        <v>175</v>
      </c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</row>
    <row r="167" spans="1:60" outlineLevel="2" x14ac:dyDescent="0.2">
      <c r="A167" s="153"/>
      <c r="B167" s="154"/>
      <c r="C167" s="247" t="s">
        <v>384</v>
      </c>
      <c r="D167" s="248"/>
      <c r="E167" s="248"/>
      <c r="F167" s="248"/>
      <c r="G167" s="248"/>
      <c r="H167" s="156"/>
      <c r="I167" s="156"/>
      <c r="J167" s="156"/>
      <c r="K167" s="156"/>
      <c r="L167" s="156"/>
      <c r="M167" s="156"/>
      <c r="N167" s="155"/>
      <c r="O167" s="155"/>
      <c r="P167" s="155"/>
      <c r="Q167" s="155"/>
      <c r="R167" s="156"/>
      <c r="S167" s="156"/>
      <c r="T167" s="156"/>
      <c r="U167" s="156"/>
      <c r="V167" s="156"/>
      <c r="W167" s="156"/>
      <c r="X167" s="156"/>
      <c r="Y167" s="156"/>
      <c r="Z167" s="146"/>
      <c r="AA167" s="146"/>
      <c r="AB167" s="146"/>
      <c r="AC167" s="146"/>
      <c r="AD167" s="146"/>
      <c r="AE167" s="146"/>
      <c r="AF167" s="146"/>
      <c r="AG167" s="146" t="s">
        <v>127</v>
      </c>
      <c r="AH167" s="146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</row>
    <row r="168" spans="1:60" outlineLevel="2" x14ac:dyDescent="0.2">
      <c r="A168" s="153"/>
      <c r="B168" s="154"/>
      <c r="C168" s="187" t="s">
        <v>380</v>
      </c>
      <c r="D168" s="179"/>
      <c r="E168" s="180">
        <v>7.2</v>
      </c>
      <c r="F168" s="156"/>
      <c r="G168" s="156"/>
      <c r="H168" s="156"/>
      <c r="I168" s="156"/>
      <c r="J168" s="156"/>
      <c r="K168" s="156"/>
      <c r="L168" s="156"/>
      <c r="M168" s="156"/>
      <c r="N168" s="155"/>
      <c r="O168" s="155"/>
      <c r="P168" s="155"/>
      <c r="Q168" s="155"/>
      <c r="R168" s="156"/>
      <c r="S168" s="156"/>
      <c r="T168" s="156"/>
      <c r="U168" s="156"/>
      <c r="V168" s="156"/>
      <c r="W168" s="156"/>
      <c r="X168" s="156"/>
      <c r="Y168" s="156"/>
      <c r="Z168" s="146"/>
      <c r="AA168" s="146"/>
      <c r="AB168" s="146"/>
      <c r="AC168" s="146"/>
      <c r="AD168" s="146"/>
      <c r="AE168" s="146"/>
      <c r="AF168" s="146"/>
      <c r="AG168" s="146" t="s">
        <v>197</v>
      </c>
      <c r="AH168" s="146">
        <v>0</v>
      </c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</row>
    <row r="169" spans="1:60" outlineLevel="3" x14ac:dyDescent="0.2">
      <c r="A169" s="153"/>
      <c r="B169" s="154"/>
      <c r="C169" s="187" t="s">
        <v>381</v>
      </c>
      <c r="D169" s="179"/>
      <c r="E169" s="180">
        <v>26.4</v>
      </c>
      <c r="F169" s="156"/>
      <c r="G169" s="156"/>
      <c r="H169" s="156"/>
      <c r="I169" s="156"/>
      <c r="J169" s="156"/>
      <c r="K169" s="156"/>
      <c r="L169" s="156"/>
      <c r="M169" s="156"/>
      <c r="N169" s="155"/>
      <c r="O169" s="155"/>
      <c r="P169" s="155"/>
      <c r="Q169" s="155"/>
      <c r="R169" s="156"/>
      <c r="S169" s="156"/>
      <c r="T169" s="156"/>
      <c r="U169" s="156"/>
      <c r="V169" s="156"/>
      <c r="W169" s="156"/>
      <c r="X169" s="156"/>
      <c r="Y169" s="156"/>
      <c r="Z169" s="146"/>
      <c r="AA169" s="146"/>
      <c r="AB169" s="146"/>
      <c r="AC169" s="146"/>
      <c r="AD169" s="146"/>
      <c r="AE169" s="146"/>
      <c r="AF169" s="146"/>
      <c r="AG169" s="146" t="s">
        <v>197</v>
      </c>
      <c r="AH169" s="146">
        <v>0</v>
      </c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</row>
    <row r="170" spans="1:60" outlineLevel="1" x14ac:dyDescent="0.2">
      <c r="A170" s="167">
        <v>44</v>
      </c>
      <c r="B170" s="168" t="s">
        <v>385</v>
      </c>
      <c r="C170" s="175" t="s">
        <v>386</v>
      </c>
      <c r="D170" s="169" t="s">
        <v>351</v>
      </c>
      <c r="E170" s="170">
        <v>33.6</v>
      </c>
      <c r="F170" s="171"/>
      <c r="G170" s="172">
        <f>ROUND(E170*F170,2)</f>
        <v>0</v>
      </c>
      <c r="H170" s="157"/>
      <c r="I170" s="156">
        <f>ROUND(E170*H170,2)</f>
        <v>0</v>
      </c>
      <c r="J170" s="157"/>
      <c r="K170" s="156">
        <f>ROUND(E170*J170,2)</f>
        <v>0</v>
      </c>
      <c r="L170" s="156">
        <v>21</v>
      </c>
      <c r="M170" s="156">
        <f>G170*(1+L170/100)</f>
        <v>0</v>
      </c>
      <c r="N170" s="155">
        <v>0</v>
      </c>
      <c r="O170" s="155">
        <f>ROUND(E170*N170,2)</f>
        <v>0</v>
      </c>
      <c r="P170" s="155">
        <v>0</v>
      </c>
      <c r="Q170" s="155">
        <f>ROUND(E170*P170,2)</f>
        <v>0</v>
      </c>
      <c r="R170" s="156"/>
      <c r="S170" s="156" t="s">
        <v>121</v>
      </c>
      <c r="T170" s="156" t="s">
        <v>356</v>
      </c>
      <c r="U170" s="156">
        <v>0.1</v>
      </c>
      <c r="V170" s="156">
        <f>ROUND(E170*U170,2)</f>
        <v>3.36</v>
      </c>
      <c r="W170" s="156"/>
      <c r="X170" s="156" t="s">
        <v>174</v>
      </c>
      <c r="Y170" s="156" t="s">
        <v>124</v>
      </c>
      <c r="Z170" s="146"/>
      <c r="AA170" s="146"/>
      <c r="AB170" s="146"/>
      <c r="AC170" s="146"/>
      <c r="AD170" s="146"/>
      <c r="AE170" s="146"/>
      <c r="AF170" s="146"/>
      <c r="AG170" s="146" t="s">
        <v>175</v>
      </c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</row>
    <row r="171" spans="1:60" outlineLevel="2" x14ac:dyDescent="0.2">
      <c r="A171" s="153"/>
      <c r="B171" s="154"/>
      <c r="C171" s="187" t="s">
        <v>380</v>
      </c>
      <c r="D171" s="179"/>
      <c r="E171" s="180">
        <v>7.2</v>
      </c>
      <c r="F171" s="156"/>
      <c r="G171" s="156"/>
      <c r="H171" s="156"/>
      <c r="I171" s="156"/>
      <c r="J171" s="156"/>
      <c r="K171" s="156"/>
      <c r="L171" s="156"/>
      <c r="M171" s="156"/>
      <c r="N171" s="155"/>
      <c r="O171" s="155"/>
      <c r="P171" s="155"/>
      <c r="Q171" s="155"/>
      <c r="R171" s="156"/>
      <c r="S171" s="156"/>
      <c r="T171" s="156"/>
      <c r="U171" s="156"/>
      <c r="V171" s="156"/>
      <c r="W171" s="156"/>
      <c r="X171" s="156"/>
      <c r="Y171" s="156"/>
      <c r="Z171" s="146"/>
      <c r="AA171" s="146"/>
      <c r="AB171" s="146"/>
      <c r="AC171" s="146"/>
      <c r="AD171" s="146"/>
      <c r="AE171" s="146"/>
      <c r="AF171" s="146"/>
      <c r="AG171" s="146" t="s">
        <v>197</v>
      </c>
      <c r="AH171" s="146">
        <v>0</v>
      </c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</row>
    <row r="172" spans="1:60" outlineLevel="3" x14ac:dyDescent="0.2">
      <c r="A172" s="153"/>
      <c r="B172" s="154"/>
      <c r="C172" s="187" t="s">
        <v>381</v>
      </c>
      <c r="D172" s="179"/>
      <c r="E172" s="180">
        <v>26.4</v>
      </c>
      <c r="F172" s="156"/>
      <c r="G172" s="156"/>
      <c r="H172" s="156"/>
      <c r="I172" s="156"/>
      <c r="J172" s="156"/>
      <c r="K172" s="156"/>
      <c r="L172" s="156"/>
      <c r="M172" s="156"/>
      <c r="N172" s="155"/>
      <c r="O172" s="155"/>
      <c r="P172" s="155"/>
      <c r="Q172" s="155"/>
      <c r="R172" s="156"/>
      <c r="S172" s="156"/>
      <c r="T172" s="156"/>
      <c r="U172" s="156"/>
      <c r="V172" s="156"/>
      <c r="W172" s="156"/>
      <c r="X172" s="156"/>
      <c r="Y172" s="156"/>
      <c r="Z172" s="146"/>
      <c r="AA172" s="146"/>
      <c r="AB172" s="146"/>
      <c r="AC172" s="146"/>
      <c r="AD172" s="146"/>
      <c r="AE172" s="146"/>
      <c r="AF172" s="146"/>
      <c r="AG172" s="146" t="s">
        <v>197</v>
      </c>
      <c r="AH172" s="146">
        <v>0</v>
      </c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6"/>
      <c r="BD172" s="146"/>
      <c r="BE172" s="146"/>
      <c r="BF172" s="146"/>
      <c r="BG172" s="146"/>
      <c r="BH172" s="146"/>
    </row>
    <row r="173" spans="1:60" x14ac:dyDescent="0.2">
      <c r="A173" s="3"/>
      <c r="B173" s="4"/>
      <c r="C173" s="176"/>
      <c r="D173" s="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AE173">
        <v>15</v>
      </c>
      <c r="AF173">
        <v>21</v>
      </c>
      <c r="AG173" t="s">
        <v>102</v>
      </c>
    </row>
    <row r="174" spans="1:60" x14ac:dyDescent="0.2">
      <c r="A174" s="149"/>
      <c r="B174" s="150" t="s">
        <v>31</v>
      </c>
      <c r="C174" s="177"/>
      <c r="D174" s="151"/>
      <c r="E174" s="152"/>
      <c r="F174" s="152"/>
      <c r="G174" s="166">
        <f>G8+G57+G62+G117+G121+G125+G138+G140</f>
        <v>0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AE174">
        <f>SUMIF(L7:L172,AE173,G7:G172)</f>
        <v>0</v>
      </c>
      <c r="AF174">
        <f>SUMIF(L7:L172,AF173,G7:G172)</f>
        <v>0</v>
      </c>
      <c r="AG174" t="s">
        <v>181</v>
      </c>
    </row>
    <row r="175" spans="1:60" x14ac:dyDescent="0.2">
      <c r="A175" s="3"/>
      <c r="B175" s="4"/>
      <c r="C175" s="176"/>
      <c r="D175" s="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60" x14ac:dyDescent="0.2">
      <c r="A176" s="3"/>
      <c r="B176" s="4"/>
      <c r="C176" s="176"/>
      <c r="D176" s="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33" x14ac:dyDescent="0.2">
      <c r="A177" s="256" t="s">
        <v>182</v>
      </c>
      <c r="B177" s="256"/>
      <c r="C177" s="257"/>
      <c r="D177" s="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33" x14ac:dyDescent="0.2">
      <c r="A178" s="258"/>
      <c r="B178" s="259"/>
      <c r="C178" s="260"/>
      <c r="D178" s="259"/>
      <c r="E178" s="259"/>
      <c r="F178" s="259"/>
      <c r="G178" s="26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AG178" t="s">
        <v>183</v>
      </c>
    </row>
    <row r="179" spans="1:33" x14ac:dyDescent="0.2">
      <c r="A179" s="262"/>
      <c r="B179" s="263"/>
      <c r="C179" s="264"/>
      <c r="D179" s="263"/>
      <c r="E179" s="263"/>
      <c r="F179" s="263"/>
      <c r="G179" s="26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33" x14ac:dyDescent="0.2">
      <c r="A180" s="262"/>
      <c r="B180" s="263"/>
      <c r="C180" s="264"/>
      <c r="D180" s="263"/>
      <c r="E180" s="263"/>
      <c r="F180" s="263"/>
      <c r="G180" s="26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33" x14ac:dyDescent="0.2">
      <c r="A181" s="262"/>
      <c r="B181" s="263"/>
      <c r="C181" s="264"/>
      <c r="D181" s="263"/>
      <c r="E181" s="263"/>
      <c r="F181" s="263"/>
      <c r="G181" s="265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33" x14ac:dyDescent="0.2">
      <c r="A182" s="266"/>
      <c r="B182" s="267"/>
      <c r="C182" s="268"/>
      <c r="D182" s="267"/>
      <c r="E182" s="267"/>
      <c r="F182" s="267"/>
      <c r="G182" s="269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33" x14ac:dyDescent="0.2">
      <c r="A183" s="3"/>
      <c r="B183" s="4"/>
      <c r="C183" s="176"/>
      <c r="D183" s="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33" x14ac:dyDescent="0.2">
      <c r="C184" s="178"/>
      <c r="D184" s="10"/>
      <c r="AG184" t="s">
        <v>188</v>
      </c>
    </row>
    <row r="185" spans="1:33" x14ac:dyDescent="0.2">
      <c r="D185" s="10"/>
    </row>
    <row r="186" spans="1:33" x14ac:dyDescent="0.2">
      <c r="D186" s="10"/>
    </row>
    <row r="187" spans="1:33" x14ac:dyDescent="0.2">
      <c r="D187" s="10"/>
    </row>
    <row r="188" spans="1:33" x14ac:dyDescent="0.2">
      <c r="D188" s="10"/>
    </row>
    <row r="189" spans="1:33" x14ac:dyDescent="0.2">
      <c r="D189" s="10"/>
    </row>
    <row r="190" spans="1:33" x14ac:dyDescent="0.2">
      <c r="D190" s="10"/>
    </row>
    <row r="191" spans="1:33" x14ac:dyDescent="0.2">
      <c r="D191" s="10"/>
    </row>
    <row r="192" spans="1:33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S7279AE0n3+ZJV/pFb3RCtlztWPRfBGyixX1b+pRb9soHSYwzEH0A4E0yA7xIsAxR8YbI4eRq4U3vkctY02/TA==" saltValue="dTUKWb4BxpcgFhjiSZOeaQ==" spinCount="100000" sheet="1" objects="1" scenarios="1"/>
  <mergeCells count="66">
    <mergeCell ref="A178:G182"/>
    <mergeCell ref="C10:G10"/>
    <mergeCell ref="C11:G11"/>
    <mergeCell ref="C12:G12"/>
    <mergeCell ref="C13:G13"/>
    <mergeCell ref="A1:G1"/>
    <mergeCell ref="C2:G2"/>
    <mergeCell ref="C3:G3"/>
    <mergeCell ref="C4:G4"/>
    <mergeCell ref="A177:C177"/>
    <mergeCell ref="C47:G47"/>
    <mergeCell ref="C16:G16"/>
    <mergeCell ref="C19:G19"/>
    <mergeCell ref="C22:G22"/>
    <mergeCell ref="C25:G25"/>
    <mergeCell ref="C28:G28"/>
    <mergeCell ref="C30:G30"/>
    <mergeCell ref="C33:G33"/>
    <mergeCell ref="C35:G35"/>
    <mergeCell ref="C40:G40"/>
    <mergeCell ref="C43:G43"/>
    <mergeCell ref="C44:G44"/>
    <mergeCell ref="C80:G80"/>
    <mergeCell ref="C48:G48"/>
    <mergeCell ref="C49:G49"/>
    <mergeCell ref="C52:G52"/>
    <mergeCell ref="C55:G55"/>
    <mergeCell ref="C59:G59"/>
    <mergeCell ref="C60:G60"/>
    <mergeCell ref="C64:G64"/>
    <mergeCell ref="C70:G70"/>
    <mergeCell ref="C75:G75"/>
    <mergeCell ref="C76:G76"/>
    <mergeCell ref="C79:G79"/>
    <mergeCell ref="C100:G100"/>
    <mergeCell ref="C82:G82"/>
    <mergeCell ref="C83:G83"/>
    <mergeCell ref="C85:G85"/>
    <mergeCell ref="C86:G86"/>
    <mergeCell ref="C88:G88"/>
    <mergeCell ref="C89:G89"/>
    <mergeCell ref="C91:G91"/>
    <mergeCell ref="C92:G92"/>
    <mergeCell ref="C95:G95"/>
    <mergeCell ref="C96:G96"/>
    <mergeCell ref="C99:G99"/>
    <mergeCell ref="C133:G133"/>
    <mergeCell ref="C103:G103"/>
    <mergeCell ref="C104:G104"/>
    <mergeCell ref="C107:G107"/>
    <mergeCell ref="C110:G110"/>
    <mergeCell ref="C111:G111"/>
    <mergeCell ref="C114:G114"/>
    <mergeCell ref="C115:G115"/>
    <mergeCell ref="C119:G119"/>
    <mergeCell ref="C123:G123"/>
    <mergeCell ref="C127:G127"/>
    <mergeCell ref="C130:G130"/>
    <mergeCell ref="C163:G163"/>
    <mergeCell ref="C167:G167"/>
    <mergeCell ref="C136:G136"/>
    <mergeCell ref="C142:G142"/>
    <mergeCell ref="C148:G148"/>
    <mergeCell ref="C151:G151"/>
    <mergeCell ref="C157:G157"/>
    <mergeCell ref="C159:G159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A42E-7A0A-4671-BBD7-0141DBAFD340}">
  <sheetPr>
    <outlinePr summaryBelow="0"/>
  </sheetPr>
  <dimension ref="A1:BH5000"/>
  <sheetViews>
    <sheetView workbookViewId="0">
      <pane ySplit="7" topLeftCell="A8" activePane="bottomLeft" state="frozen"/>
      <selection pane="bottomLeft" activeCell="F9" sqref="F9"/>
    </sheetView>
  </sheetViews>
  <sheetFormatPr defaultRowHeight="12.75" outlineLevelRow="3" x14ac:dyDescent="0.2"/>
  <cols>
    <col min="1" max="1" width="3.42578125" customWidth="1"/>
    <col min="2" max="2" width="12.42578125" style="120" customWidth="1"/>
    <col min="3" max="3" width="38.140625" style="120" customWidth="1"/>
    <col min="4" max="4" width="4.85546875" customWidth="1"/>
    <col min="5" max="5" width="10.42578125" customWidth="1"/>
    <col min="6" max="6" width="9.85546875" customWidth="1"/>
    <col min="7" max="7" width="12.5703125" customWidth="1"/>
    <col min="8" max="25" width="0" hidden="1" customWidth="1"/>
    <col min="29" max="29" width="0" hidden="1" customWidth="1"/>
    <col min="31" max="41" width="0" hidden="1" customWidth="1"/>
    <col min="53" max="53" width="73.5703125" customWidth="1"/>
  </cols>
  <sheetData>
    <row r="1" spans="1:60" ht="15.75" customHeight="1" x14ac:dyDescent="0.25">
      <c r="A1" s="249" t="s">
        <v>7</v>
      </c>
      <c r="B1" s="249"/>
      <c r="C1" s="249"/>
      <c r="D1" s="249"/>
      <c r="E1" s="249"/>
      <c r="F1" s="249"/>
      <c r="G1" s="249"/>
      <c r="AG1" t="s">
        <v>90</v>
      </c>
    </row>
    <row r="2" spans="1:60" ht="24.95" customHeight="1" x14ac:dyDescent="0.2">
      <c r="A2" s="50" t="s">
        <v>8</v>
      </c>
      <c r="B2" s="49" t="s">
        <v>43</v>
      </c>
      <c r="C2" s="250" t="s">
        <v>44</v>
      </c>
      <c r="D2" s="251"/>
      <c r="E2" s="251"/>
      <c r="F2" s="251"/>
      <c r="G2" s="252"/>
      <c r="AG2" t="s">
        <v>91</v>
      </c>
    </row>
    <row r="3" spans="1:60" ht="24.95" customHeight="1" x14ac:dyDescent="0.2">
      <c r="A3" s="50" t="s">
        <v>9</v>
      </c>
      <c r="B3" s="49" t="s">
        <v>49</v>
      </c>
      <c r="C3" s="250" t="s">
        <v>50</v>
      </c>
      <c r="D3" s="251"/>
      <c r="E3" s="251"/>
      <c r="F3" s="251"/>
      <c r="G3" s="252"/>
      <c r="AC3" s="120" t="s">
        <v>91</v>
      </c>
      <c r="AG3" t="s">
        <v>92</v>
      </c>
    </row>
    <row r="4" spans="1:60" ht="24.95" customHeight="1" x14ac:dyDescent="0.2">
      <c r="A4" s="139" t="s">
        <v>10</v>
      </c>
      <c r="B4" s="140" t="s">
        <v>49</v>
      </c>
      <c r="C4" s="253" t="s">
        <v>52</v>
      </c>
      <c r="D4" s="254"/>
      <c r="E4" s="254"/>
      <c r="F4" s="254"/>
      <c r="G4" s="255"/>
      <c r="AG4" t="s">
        <v>93</v>
      </c>
    </row>
    <row r="5" spans="1:60" x14ac:dyDescent="0.2">
      <c r="D5" s="10"/>
    </row>
    <row r="6" spans="1:60" ht="38.25" x14ac:dyDescent="0.2">
      <c r="A6" s="142" t="s">
        <v>94</v>
      </c>
      <c r="B6" s="144" t="s">
        <v>95</v>
      </c>
      <c r="C6" s="144" t="s">
        <v>96</v>
      </c>
      <c r="D6" s="143" t="s">
        <v>97</v>
      </c>
      <c r="E6" s="142" t="s">
        <v>98</v>
      </c>
      <c r="F6" s="141" t="s">
        <v>99</v>
      </c>
      <c r="G6" s="142" t="s">
        <v>31</v>
      </c>
      <c r="H6" s="145" t="s">
        <v>32</v>
      </c>
      <c r="I6" s="145" t="s">
        <v>100</v>
      </c>
      <c r="J6" s="145" t="s">
        <v>33</v>
      </c>
      <c r="K6" s="145" t="s">
        <v>101</v>
      </c>
      <c r="L6" s="145" t="s">
        <v>102</v>
      </c>
      <c r="M6" s="145" t="s">
        <v>103</v>
      </c>
      <c r="N6" s="145" t="s">
        <v>104</v>
      </c>
      <c r="O6" s="145" t="s">
        <v>105</v>
      </c>
      <c r="P6" s="145" t="s">
        <v>106</v>
      </c>
      <c r="Q6" s="145" t="s">
        <v>107</v>
      </c>
      <c r="R6" s="145" t="s">
        <v>108</v>
      </c>
      <c r="S6" s="145" t="s">
        <v>109</v>
      </c>
      <c r="T6" s="145" t="s">
        <v>110</v>
      </c>
      <c r="U6" s="145" t="s">
        <v>111</v>
      </c>
      <c r="V6" s="145" t="s">
        <v>112</v>
      </c>
      <c r="W6" s="145" t="s">
        <v>113</v>
      </c>
      <c r="X6" s="145" t="s">
        <v>114</v>
      </c>
      <c r="Y6" s="145" t="s">
        <v>115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60" t="s">
        <v>116</v>
      </c>
      <c r="B8" s="161" t="s">
        <v>69</v>
      </c>
      <c r="C8" s="174" t="s">
        <v>70</v>
      </c>
      <c r="D8" s="162"/>
      <c r="E8" s="163"/>
      <c r="F8" s="164"/>
      <c r="G8" s="165">
        <f>SUMIF(AG9:AG106,"&lt;&gt;NOR",G9:G106)</f>
        <v>0</v>
      </c>
      <c r="H8" s="159"/>
      <c r="I8" s="159">
        <f>SUM(I9:I106)</f>
        <v>0</v>
      </c>
      <c r="J8" s="159"/>
      <c r="K8" s="159">
        <f>SUM(K9:K106)</f>
        <v>0</v>
      </c>
      <c r="L8" s="159"/>
      <c r="M8" s="159">
        <f>SUM(M9:M106)</f>
        <v>0</v>
      </c>
      <c r="N8" s="158"/>
      <c r="O8" s="158">
        <f>SUM(O9:O106)</f>
        <v>82.35</v>
      </c>
      <c r="P8" s="158"/>
      <c r="Q8" s="158">
        <f>SUM(Q9:Q106)</f>
        <v>0</v>
      </c>
      <c r="R8" s="159"/>
      <c r="S8" s="159"/>
      <c r="T8" s="159"/>
      <c r="U8" s="159"/>
      <c r="V8" s="159">
        <f>SUM(V9:V106)</f>
        <v>285.95</v>
      </c>
      <c r="W8" s="159"/>
      <c r="X8" s="159"/>
      <c r="Y8" s="159"/>
      <c r="AG8" t="s">
        <v>117</v>
      </c>
    </row>
    <row r="9" spans="1:60" outlineLevel="1" x14ac:dyDescent="0.2">
      <c r="A9" s="167">
        <v>1</v>
      </c>
      <c r="B9" s="168" t="s">
        <v>236</v>
      </c>
      <c r="C9" s="175" t="s">
        <v>237</v>
      </c>
      <c r="D9" s="169" t="s">
        <v>191</v>
      </c>
      <c r="E9" s="170">
        <v>9.52</v>
      </c>
      <c r="F9" s="171"/>
      <c r="G9" s="172">
        <f>ROUND(E9*F9,2)</f>
        <v>0</v>
      </c>
      <c r="H9" s="157"/>
      <c r="I9" s="156">
        <f>ROUND(E9*H9,2)</f>
        <v>0</v>
      </c>
      <c r="J9" s="157"/>
      <c r="K9" s="156">
        <f>ROUND(E9*J9,2)</f>
        <v>0</v>
      </c>
      <c r="L9" s="156">
        <v>21</v>
      </c>
      <c r="M9" s="156">
        <f>G9*(1+L9/100)</f>
        <v>0</v>
      </c>
      <c r="N9" s="155">
        <v>0</v>
      </c>
      <c r="O9" s="155">
        <f>ROUND(E9*N9,2)</f>
        <v>0</v>
      </c>
      <c r="P9" s="155">
        <v>0</v>
      </c>
      <c r="Q9" s="155">
        <f>ROUND(E9*P9,2)</f>
        <v>0</v>
      </c>
      <c r="R9" s="156"/>
      <c r="S9" s="156" t="s">
        <v>121</v>
      </c>
      <c r="T9" s="156" t="s">
        <v>121</v>
      </c>
      <c r="U9" s="156">
        <v>2.97</v>
      </c>
      <c r="V9" s="156">
        <f>ROUND(E9*U9,2)</f>
        <v>28.27</v>
      </c>
      <c r="W9" s="156"/>
      <c r="X9" s="156" t="s">
        <v>174</v>
      </c>
      <c r="Y9" s="156" t="s">
        <v>124</v>
      </c>
      <c r="Z9" s="146"/>
      <c r="AA9" s="146"/>
      <c r="AB9" s="146"/>
      <c r="AC9" s="146"/>
      <c r="AD9" s="146"/>
      <c r="AE9" s="146"/>
      <c r="AF9" s="146"/>
      <c r="AG9" s="146" t="s">
        <v>175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2" x14ac:dyDescent="0.2">
      <c r="A10" s="153"/>
      <c r="B10" s="154"/>
      <c r="C10" s="247" t="s">
        <v>387</v>
      </c>
      <c r="D10" s="248"/>
      <c r="E10" s="248"/>
      <c r="F10" s="248"/>
      <c r="G10" s="248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127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ht="22.5" outlineLevel="3" x14ac:dyDescent="0.2">
      <c r="A11" s="153"/>
      <c r="B11" s="154"/>
      <c r="C11" s="245" t="s">
        <v>388</v>
      </c>
      <c r="D11" s="246"/>
      <c r="E11" s="246"/>
      <c r="F11" s="246"/>
      <c r="G11" s="246"/>
      <c r="H11" s="156"/>
      <c r="I11" s="156"/>
      <c r="J11" s="156"/>
      <c r="K11" s="156"/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Z11" s="146"/>
      <c r="AA11" s="146"/>
      <c r="AB11" s="146"/>
      <c r="AC11" s="146"/>
      <c r="AD11" s="146"/>
      <c r="AE11" s="146"/>
      <c r="AF11" s="146"/>
      <c r="AG11" s="146" t="s">
        <v>127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73" t="str">
        <f>C11</f>
        <v>- výkop v prostoru zeleně = povrch - 0,10 m, hloubka výkopu pro vodovod = 1,50 m, splaškovou kanalizaci = 1,20 m a NN = 1,0 m</v>
      </c>
      <c r="BB11" s="146"/>
      <c r="BC11" s="146"/>
      <c r="BD11" s="146"/>
      <c r="BE11" s="146"/>
      <c r="BF11" s="146"/>
      <c r="BG11" s="146"/>
      <c r="BH11" s="146"/>
    </row>
    <row r="12" spans="1:60" outlineLevel="3" x14ac:dyDescent="0.2">
      <c r="A12" s="153"/>
      <c r="B12" s="154"/>
      <c r="C12" s="245" t="s">
        <v>245</v>
      </c>
      <c r="D12" s="246"/>
      <c r="E12" s="246"/>
      <c r="F12" s="246"/>
      <c r="G12" s="246"/>
      <c r="H12" s="156"/>
      <c r="I12" s="156"/>
      <c r="J12" s="156"/>
      <c r="K12" s="156"/>
      <c r="L12" s="156"/>
      <c r="M12" s="156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  <c r="Y12" s="156"/>
      <c r="Z12" s="146"/>
      <c r="AA12" s="146"/>
      <c r="AB12" s="146"/>
      <c r="AC12" s="146"/>
      <c r="AD12" s="146"/>
      <c r="AE12" s="146"/>
      <c r="AF12" s="146"/>
      <c r="AG12" s="146" t="s">
        <v>127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2" x14ac:dyDescent="0.2">
      <c r="A13" s="153"/>
      <c r="B13" s="154"/>
      <c r="C13" s="187" t="s">
        <v>389</v>
      </c>
      <c r="D13" s="179"/>
      <c r="E13" s="180">
        <v>2.4</v>
      </c>
      <c r="F13" s="156"/>
      <c r="G13" s="156"/>
      <c r="H13" s="156"/>
      <c r="I13" s="156"/>
      <c r="J13" s="156"/>
      <c r="K13" s="156"/>
      <c r="L13" s="156"/>
      <c r="M13" s="156"/>
      <c r="N13" s="155"/>
      <c r="O13" s="155"/>
      <c r="P13" s="155"/>
      <c r="Q13" s="155"/>
      <c r="R13" s="156"/>
      <c r="S13" s="156"/>
      <c r="T13" s="156"/>
      <c r="U13" s="156"/>
      <c r="V13" s="156"/>
      <c r="W13" s="156"/>
      <c r="X13" s="156"/>
      <c r="Y13" s="156"/>
      <c r="Z13" s="146"/>
      <c r="AA13" s="146"/>
      <c r="AB13" s="146"/>
      <c r="AC13" s="146"/>
      <c r="AD13" s="146"/>
      <c r="AE13" s="146"/>
      <c r="AF13" s="146"/>
      <c r="AG13" s="146" t="s">
        <v>197</v>
      </c>
      <c r="AH13" s="146">
        <v>0</v>
      </c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ht="22.5" outlineLevel="3" x14ac:dyDescent="0.2">
      <c r="A14" s="153"/>
      <c r="B14" s="154"/>
      <c r="C14" s="187" t="s">
        <v>390</v>
      </c>
      <c r="D14" s="179"/>
      <c r="E14" s="180">
        <v>1.92</v>
      </c>
      <c r="F14" s="156"/>
      <c r="G14" s="156"/>
      <c r="H14" s="156"/>
      <c r="I14" s="156"/>
      <c r="J14" s="156"/>
      <c r="K14" s="156"/>
      <c r="L14" s="156"/>
      <c r="M14" s="156"/>
      <c r="N14" s="155"/>
      <c r="O14" s="155"/>
      <c r="P14" s="155"/>
      <c r="Q14" s="155"/>
      <c r="R14" s="156"/>
      <c r="S14" s="156"/>
      <c r="T14" s="156"/>
      <c r="U14" s="156"/>
      <c r="V14" s="156"/>
      <c r="W14" s="156"/>
      <c r="X14" s="156"/>
      <c r="Y14" s="156"/>
      <c r="Z14" s="146"/>
      <c r="AA14" s="146"/>
      <c r="AB14" s="146"/>
      <c r="AC14" s="146"/>
      <c r="AD14" s="146"/>
      <c r="AE14" s="146"/>
      <c r="AF14" s="146"/>
      <c r="AG14" s="146" t="s">
        <v>197</v>
      </c>
      <c r="AH14" s="146">
        <v>0</v>
      </c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3" x14ac:dyDescent="0.2">
      <c r="A15" s="153"/>
      <c r="B15" s="154"/>
      <c r="C15" s="187" t="s">
        <v>391</v>
      </c>
      <c r="D15" s="179"/>
      <c r="E15" s="180">
        <v>1.6</v>
      </c>
      <c r="F15" s="156"/>
      <c r="G15" s="156"/>
      <c r="H15" s="156"/>
      <c r="I15" s="156"/>
      <c r="J15" s="156"/>
      <c r="K15" s="156"/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Z15" s="146"/>
      <c r="AA15" s="146"/>
      <c r="AB15" s="146"/>
      <c r="AC15" s="146"/>
      <c r="AD15" s="146"/>
      <c r="AE15" s="146"/>
      <c r="AF15" s="146"/>
      <c r="AG15" s="146" t="s">
        <v>197</v>
      </c>
      <c r="AH15" s="146">
        <v>0</v>
      </c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outlineLevel="3" x14ac:dyDescent="0.2">
      <c r="A16" s="153"/>
      <c r="B16" s="154"/>
      <c r="C16" s="187" t="s">
        <v>392</v>
      </c>
      <c r="D16" s="179"/>
      <c r="E16" s="180">
        <v>3.6</v>
      </c>
      <c r="F16" s="156"/>
      <c r="G16" s="156"/>
      <c r="H16" s="156"/>
      <c r="I16" s="156"/>
      <c r="J16" s="156"/>
      <c r="K16" s="156"/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Z16" s="146"/>
      <c r="AA16" s="146"/>
      <c r="AB16" s="146"/>
      <c r="AC16" s="146"/>
      <c r="AD16" s="146"/>
      <c r="AE16" s="146"/>
      <c r="AF16" s="146"/>
      <c r="AG16" s="146" t="s">
        <v>197</v>
      </c>
      <c r="AH16" s="146">
        <v>0</v>
      </c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ht="22.5" outlineLevel="1" x14ac:dyDescent="0.2">
      <c r="A17" s="167">
        <v>2</v>
      </c>
      <c r="B17" s="168" t="s">
        <v>241</v>
      </c>
      <c r="C17" s="175" t="s">
        <v>242</v>
      </c>
      <c r="D17" s="169" t="s">
        <v>191</v>
      </c>
      <c r="E17" s="170">
        <v>64.504000000000005</v>
      </c>
      <c r="F17" s="171"/>
      <c r="G17" s="172">
        <f>ROUND(E17*F17,2)</f>
        <v>0</v>
      </c>
      <c r="H17" s="157"/>
      <c r="I17" s="156">
        <f>ROUND(E17*H17,2)</f>
        <v>0</v>
      </c>
      <c r="J17" s="157"/>
      <c r="K17" s="156">
        <f>ROUND(E17*J17,2)</f>
        <v>0</v>
      </c>
      <c r="L17" s="156">
        <v>21</v>
      </c>
      <c r="M17" s="156">
        <f>G17*(1+L17/100)</f>
        <v>0</v>
      </c>
      <c r="N17" s="155">
        <v>0</v>
      </c>
      <c r="O17" s="155">
        <f>ROUND(E17*N17,2)</f>
        <v>0</v>
      </c>
      <c r="P17" s="155">
        <v>0</v>
      </c>
      <c r="Q17" s="155">
        <f>ROUND(E17*P17,2)</f>
        <v>0</v>
      </c>
      <c r="R17" s="156"/>
      <c r="S17" s="156" t="s">
        <v>121</v>
      </c>
      <c r="T17" s="156" t="s">
        <v>121</v>
      </c>
      <c r="U17" s="156">
        <v>0.35</v>
      </c>
      <c r="V17" s="156">
        <f>ROUND(E17*U17,2)</f>
        <v>22.58</v>
      </c>
      <c r="W17" s="156"/>
      <c r="X17" s="156" t="s">
        <v>174</v>
      </c>
      <c r="Y17" s="156" t="s">
        <v>124</v>
      </c>
      <c r="Z17" s="146"/>
      <c r="AA17" s="146"/>
      <c r="AB17" s="146"/>
      <c r="AC17" s="146"/>
      <c r="AD17" s="146"/>
      <c r="AE17" s="146"/>
      <c r="AF17" s="146"/>
      <c r="AG17" s="146" t="s">
        <v>175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2" x14ac:dyDescent="0.2">
      <c r="A18" s="153"/>
      <c r="B18" s="154"/>
      <c r="C18" s="247" t="s">
        <v>612</v>
      </c>
      <c r="D18" s="248"/>
      <c r="E18" s="248"/>
      <c r="F18" s="248"/>
      <c r="G18" s="248"/>
      <c r="H18" s="156"/>
      <c r="I18" s="156"/>
      <c r="J18" s="156"/>
      <c r="K18" s="156"/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Z18" s="146"/>
      <c r="AA18" s="146"/>
      <c r="AB18" s="146"/>
      <c r="AC18" s="146"/>
      <c r="AD18" s="146"/>
      <c r="AE18" s="146"/>
      <c r="AF18" s="146"/>
      <c r="AG18" s="146" t="s">
        <v>127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ht="22.5" outlineLevel="3" x14ac:dyDescent="0.2">
      <c r="A19" s="153"/>
      <c r="B19" s="154"/>
      <c r="C19" s="245" t="s">
        <v>613</v>
      </c>
      <c r="D19" s="246"/>
      <c r="E19" s="246"/>
      <c r="F19" s="246"/>
      <c r="G19" s="246"/>
      <c r="H19" s="156"/>
      <c r="I19" s="156"/>
      <c r="J19" s="156"/>
      <c r="K19" s="156"/>
      <c r="L19" s="156"/>
      <c r="M19" s="156"/>
      <c r="N19" s="155"/>
      <c r="O19" s="155"/>
      <c r="P19" s="155"/>
      <c r="Q19" s="155"/>
      <c r="R19" s="156"/>
      <c r="S19" s="156"/>
      <c r="T19" s="156"/>
      <c r="U19" s="156"/>
      <c r="V19" s="156"/>
      <c r="W19" s="156"/>
      <c r="X19" s="156"/>
      <c r="Y19" s="156"/>
      <c r="Z19" s="146"/>
      <c r="AA19" s="146"/>
      <c r="AB19" s="146"/>
      <c r="AC19" s="146"/>
      <c r="AD19" s="146"/>
      <c r="AE19" s="146"/>
      <c r="AF19" s="146"/>
      <c r="AG19" s="146" t="s">
        <v>127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73" t="str">
        <f>C19</f>
        <v>- v prostoru zeleně = povrch - 0,10 m, v prostoru komunikace a dlažby parkování povrch - 0,40 m, v prostoru chodníku = povrch - 0,25 m</v>
      </c>
      <c r="BB19" s="146"/>
      <c r="BC19" s="146"/>
      <c r="BD19" s="146"/>
      <c r="BE19" s="146"/>
      <c r="BF19" s="146"/>
      <c r="BG19" s="146"/>
      <c r="BH19" s="146"/>
    </row>
    <row r="20" spans="1:60" outlineLevel="3" x14ac:dyDescent="0.2">
      <c r="A20" s="153"/>
      <c r="B20" s="154"/>
      <c r="C20" s="245" t="s">
        <v>393</v>
      </c>
      <c r="D20" s="246"/>
      <c r="E20" s="246"/>
      <c r="F20" s="246"/>
      <c r="G20" s="246"/>
      <c r="H20" s="156"/>
      <c r="I20" s="156"/>
      <c r="J20" s="156"/>
      <c r="K20" s="156"/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Z20" s="146"/>
      <c r="AA20" s="146"/>
      <c r="AB20" s="146"/>
      <c r="AC20" s="146"/>
      <c r="AD20" s="146"/>
      <c r="AE20" s="146"/>
      <c r="AF20" s="146"/>
      <c r="AG20" s="146" t="s">
        <v>127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outlineLevel="3" x14ac:dyDescent="0.2">
      <c r="A21" s="153"/>
      <c r="B21" s="154"/>
      <c r="C21" s="245" t="s">
        <v>245</v>
      </c>
      <c r="D21" s="246"/>
      <c r="E21" s="246"/>
      <c r="F21" s="246"/>
      <c r="G21" s="246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/>
      <c r="AG21" s="146" t="s">
        <v>127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ht="22.5" outlineLevel="2" x14ac:dyDescent="0.2">
      <c r="A22" s="153"/>
      <c r="B22" s="154"/>
      <c r="C22" s="187" t="s">
        <v>394</v>
      </c>
      <c r="D22" s="179"/>
      <c r="E22" s="180">
        <v>35.200000000000003</v>
      </c>
      <c r="F22" s="156"/>
      <c r="G22" s="156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/>
      <c r="AG22" s="146" t="s">
        <v>197</v>
      </c>
      <c r="AH22" s="146">
        <v>0</v>
      </c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ht="22.5" outlineLevel="3" x14ac:dyDescent="0.2">
      <c r="A23" s="153"/>
      <c r="B23" s="154"/>
      <c r="C23" s="187" t="s">
        <v>395</v>
      </c>
      <c r="D23" s="179"/>
      <c r="E23" s="180">
        <v>9.5039999999999996</v>
      </c>
      <c r="F23" s="156"/>
      <c r="G23" s="156"/>
      <c r="H23" s="156"/>
      <c r="I23" s="156"/>
      <c r="J23" s="156"/>
      <c r="K23" s="156"/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Z23" s="146"/>
      <c r="AA23" s="146"/>
      <c r="AB23" s="146"/>
      <c r="AC23" s="146"/>
      <c r="AD23" s="146"/>
      <c r="AE23" s="146"/>
      <c r="AF23" s="146"/>
      <c r="AG23" s="146" t="s">
        <v>197</v>
      </c>
      <c r="AH23" s="146">
        <v>0</v>
      </c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outlineLevel="3" x14ac:dyDescent="0.2">
      <c r="A24" s="153"/>
      <c r="B24" s="154"/>
      <c r="C24" s="187" t="s">
        <v>396</v>
      </c>
      <c r="D24" s="179"/>
      <c r="E24" s="180">
        <v>2.64</v>
      </c>
      <c r="F24" s="156"/>
      <c r="G24" s="156"/>
      <c r="H24" s="156"/>
      <c r="I24" s="156"/>
      <c r="J24" s="156"/>
      <c r="K24" s="156"/>
      <c r="L24" s="156"/>
      <c r="M24" s="156"/>
      <c r="N24" s="155"/>
      <c r="O24" s="155"/>
      <c r="P24" s="155"/>
      <c r="Q24" s="155"/>
      <c r="R24" s="156"/>
      <c r="S24" s="156"/>
      <c r="T24" s="156"/>
      <c r="U24" s="156"/>
      <c r="V24" s="156"/>
      <c r="W24" s="156"/>
      <c r="X24" s="156"/>
      <c r="Y24" s="156"/>
      <c r="Z24" s="146"/>
      <c r="AA24" s="146"/>
      <c r="AB24" s="146"/>
      <c r="AC24" s="146"/>
      <c r="AD24" s="146"/>
      <c r="AE24" s="146"/>
      <c r="AF24" s="146"/>
      <c r="AG24" s="146" t="s">
        <v>197</v>
      </c>
      <c r="AH24" s="146">
        <v>0</v>
      </c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ht="22.5" outlineLevel="3" x14ac:dyDescent="0.2">
      <c r="A25" s="153"/>
      <c r="B25" s="154"/>
      <c r="C25" s="187" t="s">
        <v>397</v>
      </c>
      <c r="D25" s="179"/>
      <c r="E25" s="180">
        <v>17.16</v>
      </c>
      <c r="F25" s="156"/>
      <c r="G25" s="156"/>
      <c r="H25" s="156"/>
      <c r="I25" s="156"/>
      <c r="J25" s="156"/>
      <c r="K25" s="156"/>
      <c r="L25" s="156"/>
      <c r="M25" s="156"/>
      <c r="N25" s="155"/>
      <c r="O25" s="155"/>
      <c r="P25" s="155"/>
      <c r="Q25" s="155"/>
      <c r="R25" s="156"/>
      <c r="S25" s="156"/>
      <c r="T25" s="156"/>
      <c r="U25" s="156"/>
      <c r="V25" s="156"/>
      <c r="W25" s="156"/>
      <c r="X25" s="156"/>
      <c r="Y25" s="156"/>
      <c r="Z25" s="146"/>
      <c r="AA25" s="146"/>
      <c r="AB25" s="146"/>
      <c r="AC25" s="146"/>
      <c r="AD25" s="146"/>
      <c r="AE25" s="146"/>
      <c r="AF25" s="146"/>
      <c r="AG25" s="146" t="s">
        <v>197</v>
      </c>
      <c r="AH25" s="146">
        <v>0</v>
      </c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outlineLevel="1" x14ac:dyDescent="0.2">
      <c r="A26" s="167">
        <v>3</v>
      </c>
      <c r="B26" s="168" t="s">
        <v>398</v>
      </c>
      <c r="C26" s="175" t="s">
        <v>399</v>
      </c>
      <c r="D26" s="169" t="s">
        <v>191</v>
      </c>
      <c r="E26" s="170">
        <v>18.506</v>
      </c>
      <c r="F26" s="171"/>
      <c r="G26" s="172">
        <f>ROUND(E26*F26,2)</f>
        <v>0</v>
      </c>
      <c r="H26" s="157"/>
      <c r="I26" s="156">
        <f>ROUND(E26*H26,2)</f>
        <v>0</v>
      </c>
      <c r="J26" s="157"/>
      <c r="K26" s="156">
        <f>ROUND(E26*J26,2)</f>
        <v>0</v>
      </c>
      <c r="L26" s="156">
        <v>21</v>
      </c>
      <c r="M26" s="156">
        <f>G26*(1+L26/100)</f>
        <v>0</v>
      </c>
      <c r="N26" s="155">
        <v>0</v>
      </c>
      <c r="O26" s="155">
        <f>ROUND(E26*N26,2)</f>
        <v>0</v>
      </c>
      <c r="P26" s="155">
        <v>0</v>
      </c>
      <c r="Q26" s="155">
        <f>ROUND(E26*P26,2)</f>
        <v>0</v>
      </c>
      <c r="R26" s="156"/>
      <c r="S26" s="156" t="s">
        <v>121</v>
      </c>
      <c r="T26" s="156" t="s">
        <v>121</v>
      </c>
      <c r="U26" s="156">
        <v>4.66</v>
      </c>
      <c r="V26" s="156">
        <f>ROUND(E26*U26,2)</f>
        <v>86.24</v>
      </c>
      <c r="W26" s="156"/>
      <c r="X26" s="156" t="s">
        <v>174</v>
      </c>
      <c r="Y26" s="156" t="s">
        <v>124</v>
      </c>
      <c r="Z26" s="146"/>
      <c r="AA26" s="146"/>
      <c r="AB26" s="146"/>
      <c r="AC26" s="146"/>
      <c r="AD26" s="146"/>
      <c r="AE26" s="146"/>
      <c r="AF26" s="146"/>
      <c r="AG26" s="146" t="s">
        <v>175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outlineLevel="2" x14ac:dyDescent="0.2">
      <c r="A27" s="153"/>
      <c r="B27" s="154"/>
      <c r="C27" s="247" t="s">
        <v>400</v>
      </c>
      <c r="D27" s="248"/>
      <c r="E27" s="248"/>
      <c r="F27" s="248"/>
      <c r="G27" s="248"/>
      <c r="H27" s="156"/>
      <c r="I27" s="156"/>
      <c r="J27" s="156"/>
      <c r="K27" s="156"/>
      <c r="L27" s="156"/>
      <c r="M27" s="156"/>
      <c r="N27" s="155"/>
      <c r="O27" s="155"/>
      <c r="P27" s="155"/>
      <c r="Q27" s="155"/>
      <c r="R27" s="156"/>
      <c r="S27" s="156"/>
      <c r="T27" s="156"/>
      <c r="U27" s="156"/>
      <c r="V27" s="156"/>
      <c r="W27" s="156"/>
      <c r="X27" s="156"/>
      <c r="Y27" s="156"/>
      <c r="Z27" s="146"/>
      <c r="AA27" s="146"/>
      <c r="AB27" s="146"/>
      <c r="AC27" s="146"/>
      <c r="AD27" s="146"/>
      <c r="AE27" s="146"/>
      <c r="AF27" s="146"/>
      <c r="AG27" s="146" t="s">
        <v>127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ht="22.5" outlineLevel="2" x14ac:dyDescent="0.2">
      <c r="A28" s="153"/>
      <c r="B28" s="154"/>
      <c r="C28" s="187" t="s">
        <v>401</v>
      </c>
      <c r="D28" s="179"/>
      <c r="E28" s="180">
        <v>8.8000000000000007</v>
      </c>
      <c r="F28" s="156"/>
      <c r="G28" s="156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/>
      <c r="AG28" s="146" t="s">
        <v>197</v>
      </c>
      <c r="AH28" s="146">
        <v>0</v>
      </c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ht="22.5" outlineLevel="3" x14ac:dyDescent="0.2">
      <c r="A29" s="153"/>
      <c r="B29" s="154"/>
      <c r="C29" s="187" t="s">
        <v>402</v>
      </c>
      <c r="D29" s="179"/>
      <c r="E29" s="180">
        <v>2.3759999999999999</v>
      </c>
      <c r="F29" s="156"/>
      <c r="G29" s="156"/>
      <c r="H29" s="156"/>
      <c r="I29" s="156"/>
      <c r="J29" s="156"/>
      <c r="K29" s="156"/>
      <c r="L29" s="156"/>
      <c r="M29" s="156"/>
      <c r="N29" s="155"/>
      <c r="O29" s="155"/>
      <c r="P29" s="155"/>
      <c r="Q29" s="155"/>
      <c r="R29" s="156"/>
      <c r="S29" s="156"/>
      <c r="T29" s="156"/>
      <c r="U29" s="156"/>
      <c r="V29" s="156"/>
      <c r="W29" s="156"/>
      <c r="X29" s="156"/>
      <c r="Y29" s="156"/>
      <c r="Z29" s="146"/>
      <c r="AA29" s="146"/>
      <c r="AB29" s="146"/>
      <c r="AC29" s="146"/>
      <c r="AD29" s="146"/>
      <c r="AE29" s="146"/>
      <c r="AF29" s="146"/>
      <c r="AG29" s="146" t="s">
        <v>197</v>
      </c>
      <c r="AH29" s="146">
        <v>0</v>
      </c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outlineLevel="3" x14ac:dyDescent="0.2">
      <c r="A30" s="153"/>
      <c r="B30" s="154"/>
      <c r="C30" s="187" t="s">
        <v>403</v>
      </c>
      <c r="D30" s="179"/>
      <c r="E30" s="180">
        <v>0.66</v>
      </c>
      <c r="F30" s="156"/>
      <c r="G30" s="156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/>
      <c r="AG30" s="146" t="s">
        <v>197</v>
      </c>
      <c r="AH30" s="146">
        <v>0</v>
      </c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ht="22.5" outlineLevel="3" x14ac:dyDescent="0.2">
      <c r="A31" s="153"/>
      <c r="B31" s="154"/>
      <c r="C31" s="187" t="s">
        <v>404</v>
      </c>
      <c r="D31" s="179"/>
      <c r="E31" s="180">
        <v>4.29</v>
      </c>
      <c r="F31" s="156"/>
      <c r="G31" s="156"/>
      <c r="H31" s="156"/>
      <c r="I31" s="156"/>
      <c r="J31" s="156"/>
      <c r="K31" s="156"/>
      <c r="L31" s="156"/>
      <c r="M31" s="156"/>
      <c r="N31" s="155"/>
      <c r="O31" s="155"/>
      <c r="P31" s="155"/>
      <c r="Q31" s="155"/>
      <c r="R31" s="156"/>
      <c r="S31" s="156"/>
      <c r="T31" s="156"/>
      <c r="U31" s="156"/>
      <c r="V31" s="156"/>
      <c r="W31" s="156"/>
      <c r="X31" s="156"/>
      <c r="Y31" s="156"/>
      <c r="Z31" s="146"/>
      <c r="AA31" s="146"/>
      <c r="AB31" s="146"/>
      <c r="AC31" s="146"/>
      <c r="AD31" s="146"/>
      <c r="AE31" s="146"/>
      <c r="AF31" s="146"/>
      <c r="AG31" s="146" t="s">
        <v>197</v>
      </c>
      <c r="AH31" s="146">
        <v>0</v>
      </c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outlineLevel="3" x14ac:dyDescent="0.2">
      <c r="A32" s="153"/>
      <c r="B32" s="154"/>
      <c r="C32" s="187" t="s">
        <v>405</v>
      </c>
      <c r="D32" s="179"/>
      <c r="E32" s="180">
        <v>0.6</v>
      </c>
      <c r="F32" s="156"/>
      <c r="G32" s="156"/>
      <c r="H32" s="156"/>
      <c r="I32" s="156"/>
      <c r="J32" s="156"/>
      <c r="K32" s="156"/>
      <c r="L32" s="156"/>
      <c r="M32" s="156"/>
      <c r="N32" s="155"/>
      <c r="O32" s="155"/>
      <c r="P32" s="155"/>
      <c r="Q32" s="155"/>
      <c r="R32" s="156"/>
      <c r="S32" s="156"/>
      <c r="T32" s="156"/>
      <c r="U32" s="156"/>
      <c r="V32" s="156"/>
      <c r="W32" s="156"/>
      <c r="X32" s="156"/>
      <c r="Y32" s="156"/>
      <c r="Z32" s="146"/>
      <c r="AA32" s="146"/>
      <c r="AB32" s="146"/>
      <c r="AC32" s="146"/>
      <c r="AD32" s="146"/>
      <c r="AE32" s="146"/>
      <c r="AF32" s="146"/>
      <c r="AG32" s="146" t="s">
        <v>197</v>
      </c>
      <c r="AH32" s="146">
        <v>0</v>
      </c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ht="22.5" outlineLevel="3" x14ac:dyDescent="0.2">
      <c r="A33" s="153"/>
      <c r="B33" s="154"/>
      <c r="C33" s="187" t="s">
        <v>406</v>
      </c>
      <c r="D33" s="179"/>
      <c r="E33" s="180">
        <v>0.48</v>
      </c>
      <c r="F33" s="156"/>
      <c r="G33" s="156"/>
      <c r="H33" s="156"/>
      <c r="I33" s="156"/>
      <c r="J33" s="156"/>
      <c r="K33" s="156"/>
      <c r="L33" s="156"/>
      <c r="M33" s="156"/>
      <c r="N33" s="155"/>
      <c r="O33" s="155"/>
      <c r="P33" s="155"/>
      <c r="Q33" s="155"/>
      <c r="R33" s="156"/>
      <c r="S33" s="156"/>
      <c r="T33" s="156"/>
      <c r="U33" s="156"/>
      <c r="V33" s="156"/>
      <c r="W33" s="156"/>
      <c r="X33" s="156"/>
      <c r="Y33" s="156"/>
      <c r="Z33" s="146"/>
      <c r="AA33" s="146"/>
      <c r="AB33" s="146"/>
      <c r="AC33" s="146"/>
      <c r="AD33" s="146"/>
      <c r="AE33" s="146"/>
      <c r="AF33" s="146"/>
      <c r="AG33" s="146" t="s">
        <v>197</v>
      </c>
      <c r="AH33" s="146">
        <v>0</v>
      </c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outlineLevel="3" x14ac:dyDescent="0.2">
      <c r="A34" s="153"/>
      <c r="B34" s="154"/>
      <c r="C34" s="187" t="s">
        <v>407</v>
      </c>
      <c r="D34" s="179"/>
      <c r="E34" s="180">
        <v>0.4</v>
      </c>
      <c r="F34" s="156"/>
      <c r="G34" s="156"/>
      <c r="H34" s="156"/>
      <c r="I34" s="156"/>
      <c r="J34" s="156"/>
      <c r="K34" s="156"/>
      <c r="L34" s="156"/>
      <c r="M34" s="156"/>
      <c r="N34" s="155"/>
      <c r="O34" s="155"/>
      <c r="P34" s="155"/>
      <c r="Q34" s="155"/>
      <c r="R34" s="156"/>
      <c r="S34" s="156"/>
      <c r="T34" s="156"/>
      <c r="U34" s="156"/>
      <c r="V34" s="156"/>
      <c r="W34" s="156"/>
      <c r="X34" s="156"/>
      <c r="Y34" s="156"/>
      <c r="Z34" s="146"/>
      <c r="AA34" s="146"/>
      <c r="AB34" s="146"/>
      <c r="AC34" s="146"/>
      <c r="AD34" s="146"/>
      <c r="AE34" s="146"/>
      <c r="AF34" s="146"/>
      <c r="AG34" s="146" t="s">
        <v>197</v>
      </c>
      <c r="AH34" s="146">
        <v>0</v>
      </c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outlineLevel="3" x14ac:dyDescent="0.2">
      <c r="A35" s="153"/>
      <c r="B35" s="154"/>
      <c r="C35" s="187" t="s">
        <v>408</v>
      </c>
      <c r="D35" s="179"/>
      <c r="E35" s="180">
        <v>0.9</v>
      </c>
      <c r="F35" s="156"/>
      <c r="G35" s="156"/>
      <c r="H35" s="156"/>
      <c r="I35" s="156"/>
      <c r="J35" s="156"/>
      <c r="K35" s="156"/>
      <c r="L35" s="156"/>
      <c r="M35" s="156"/>
      <c r="N35" s="155"/>
      <c r="O35" s="155"/>
      <c r="P35" s="155"/>
      <c r="Q35" s="155"/>
      <c r="R35" s="156"/>
      <c r="S35" s="156"/>
      <c r="T35" s="156"/>
      <c r="U35" s="156"/>
      <c r="V35" s="156"/>
      <c r="W35" s="156"/>
      <c r="X35" s="156"/>
      <c r="Y35" s="156"/>
      <c r="Z35" s="146"/>
      <c r="AA35" s="146"/>
      <c r="AB35" s="146"/>
      <c r="AC35" s="146"/>
      <c r="AD35" s="146"/>
      <c r="AE35" s="146"/>
      <c r="AF35" s="146"/>
      <c r="AG35" s="146" t="s">
        <v>197</v>
      </c>
      <c r="AH35" s="146">
        <v>0</v>
      </c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</row>
    <row r="36" spans="1:60" outlineLevel="1" x14ac:dyDescent="0.2">
      <c r="A36" s="167">
        <v>4</v>
      </c>
      <c r="B36" s="168" t="s">
        <v>409</v>
      </c>
      <c r="C36" s="175" t="s">
        <v>410</v>
      </c>
      <c r="D36" s="169" t="s">
        <v>191</v>
      </c>
      <c r="E36" s="170">
        <v>18.506</v>
      </c>
      <c r="F36" s="171"/>
      <c r="G36" s="172">
        <f>ROUND(E36*F36,2)</f>
        <v>0</v>
      </c>
      <c r="H36" s="157"/>
      <c r="I36" s="156">
        <f>ROUND(E36*H36,2)</f>
        <v>0</v>
      </c>
      <c r="J36" s="157"/>
      <c r="K36" s="156">
        <f>ROUND(E36*J36,2)</f>
        <v>0</v>
      </c>
      <c r="L36" s="156">
        <v>21</v>
      </c>
      <c r="M36" s="156">
        <f>G36*(1+L36/100)</f>
        <v>0</v>
      </c>
      <c r="N36" s="155">
        <v>0</v>
      </c>
      <c r="O36" s="155">
        <f>ROUND(E36*N36,2)</f>
        <v>0</v>
      </c>
      <c r="P36" s="155">
        <v>0</v>
      </c>
      <c r="Q36" s="155">
        <f>ROUND(E36*P36,2)</f>
        <v>0</v>
      </c>
      <c r="R36" s="156"/>
      <c r="S36" s="156" t="s">
        <v>121</v>
      </c>
      <c r="T36" s="156" t="s">
        <v>121</v>
      </c>
      <c r="U36" s="156">
        <v>1.76</v>
      </c>
      <c r="V36" s="156">
        <f>ROUND(E36*U36,2)</f>
        <v>32.57</v>
      </c>
      <c r="W36" s="156"/>
      <c r="X36" s="156" t="s">
        <v>174</v>
      </c>
      <c r="Y36" s="156" t="s">
        <v>124</v>
      </c>
      <c r="Z36" s="146"/>
      <c r="AA36" s="146"/>
      <c r="AB36" s="146"/>
      <c r="AC36" s="146"/>
      <c r="AD36" s="146"/>
      <c r="AE36" s="146"/>
      <c r="AF36" s="146"/>
      <c r="AG36" s="146" t="s">
        <v>175</v>
      </c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outlineLevel="2" x14ac:dyDescent="0.2">
      <c r="A37" s="153"/>
      <c r="B37" s="154"/>
      <c r="C37" s="247" t="s">
        <v>411</v>
      </c>
      <c r="D37" s="248"/>
      <c r="E37" s="248"/>
      <c r="F37" s="248"/>
      <c r="G37" s="248"/>
      <c r="H37" s="156"/>
      <c r="I37" s="156"/>
      <c r="J37" s="156"/>
      <c r="K37" s="156"/>
      <c r="L37" s="156"/>
      <c r="M37" s="156"/>
      <c r="N37" s="155"/>
      <c r="O37" s="155"/>
      <c r="P37" s="155"/>
      <c r="Q37" s="155"/>
      <c r="R37" s="156"/>
      <c r="S37" s="156"/>
      <c r="T37" s="156"/>
      <c r="U37" s="156"/>
      <c r="V37" s="156"/>
      <c r="W37" s="156"/>
      <c r="X37" s="156"/>
      <c r="Y37" s="156"/>
      <c r="Z37" s="146"/>
      <c r="AA37" s="146"/>
      <c r="AB37" s="146"/>
      <c r="AC37" s="146"/>
      <c r="AD37" s="146"/>
      <c r="AE37" s="146"/>
      <c r="AF37" s="146"/>
      <c r="AG37" s="146" t="s">
        <v>127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1" x14ac:dyDescent="0.2">
      <c r="A38" s="167">
        <v>5</v>
      </c>
      <c r="B38" s="168" t="s">
        <v>412</v>
      </c>
      <c r="C38" s="175" t="s">
        <v>413</v>
      </c>
      <c r="D38" s="169" t="s">
        <v>191</v>
      </c>
      <c r="E38" s="170">
        <v>92.53</v>
      </c>
      <c r="F38" s="171"/>
      <c r="G38" s="172">
        <f>ROUND(E38*F38,2)</f>
        <v>0</v>
      </c>
      <c r="H38" s="157"/>
      <c r="I38" s="156">
        <f>ROUND(E38*H38,2)</f>
        <v>0</v>
      </c>
      <c r="J38" s="157"/>
      <c r="K38" s="156">
        <f>ROUND(E38*J38,2)</f>
        <v>0</v>
      </c>
      <c r="L38" s="156">
        <v>21</v>
      </c>
      <c r="M38" s="156">
        <f>G38*(1+L38/100)</f>
        <v>0</v>
      </c>
      <c r="N38" s="155">
        <v>0</v>
      </c>
      <c r="O38" s="155">
        <f>ROUND(E38*N38,2)</f>
        <v>0</v>
      </c>
      <c r="P38" s="155">
        <v>0</v>
      </c>
      <c r="Q38" s="155">
        <f>ROUND(E38*P38,2)</f>
        <v>0</v>
      </c>
      <c r="R38" s="156"/>
      <c r="S38" s="156" t="s">
        <v>121</v>
      </c>
      <c r="T38" s="156" t="s">
        <v>121</v>
      </c>
      <c r="U38" s="156">
        <v>0.04</v>
      </c>
      <c r="V38" s="156">
        <f>ROUND(E38*U38,2)</f>
        <v>3.7</v>
      </c>
      <c r="W38" s="156"/>
      <c r="X38" s="156" t="s">
        <v>174</v>
      </c>
      <c r="Y38" s="156" t="s">
        <v>124</v>
      </c>
      <c r="Z38" s="146"/>
      <c r="AA38" s="146"/>
      <c r="AB38" s="146"/>
      <c r="AC38" s="146"/>
      <c r="AD38" s="146"/>
      <c r="AE38" s="146"/>
      <c r="AF38" s="146"/>
      <c r="AG38" s="146" t="s">
        <v>175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2" x14ac:dyDescent="0.2">
      <c r="A39" s="153"/>
      <c r="B39" s="154"/>
      <c r="C39" s="247" t="s">
        <v>414</v>
      </c>
      <c r="D39" s="248"/>
      <c r="E39" s="248"/>
      <c r="F39" s="248"/>
      <c r="G39" s="248"/>
      <c r="H39" s="156"/>
      <c r="I39" s="156"/>
      <c r="J39" s="156"/>
      <c r="K39" s="156"/>
      <c r="L39" s="156"/>
      <c r="M39" s="156"/>
      <c r="N39" s="155"/>
      <c r="O39" s="155"/>
      <c r="P39" s="155"/>
      <c r="Q39" s="155"/>
      <c r="R39" s="156"/>
      <c r="S39" s="156"/>
      <c r="T39" s="156"/>
      <c r="U39" s="156"/>
      <c r="V39" s="156"/>
      <c r="W39" s="156"/>
      <c r="X39" s="156"/>
      <c r="Y39" s="156"/>
      <c r="Z39" s="146"/>
      <c r="AA39" s="146"/>
      <c r="AB39" s="146"/>
      <c r="AC39" s="146"/>
      <c r="AD39" s="146"/>
      <c r="AE39" s="146"/>
      <c r="AF39" s="146"/>
      <c r="AG39" s="146" t="s">
        <v>127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</row>
    <row r="40" spans="1:60" outlineLevel="2" x14ac:dyDescent="0.2">
      <c r="A40" s="153"/>
      <c r="B40" s="154"/>
      <c r="C40" s="187" t="s">
        <v>415</v>
      </c>
      <c r="D40" s="179"/>
      <c r="E40" s="180">
        <v>9.52</v>
      </c>
      <c r="F40" s="156"/>
      <c r="G40" s="156"/>
      <c r="H40" s="156"/>
      <c r="I40" s="156"/>
      <c r="J40" s="156"/>
      <c r="K40" s="156"/>
      <c r="L40" s="156"/>
      <c r="M40" s="156"/>
      <c r="N40" s="155"/>
      <c r="O40" s="155"/>
      <c r="P40" s="155"/>
      <c r="Q40" s="155"/>
      <c r="R40" s="156"/>
      <c r="S40" s="156"/>
      <c r="T40" s="156"/>
      <c r="U40" s="156"/>
      <c r="V40" s="156"/>
      <c r="W40" s="156"/>
      <c r="X40" s="156"/>
      <c r="Y40" s="156"/>
      <c r="Z40" s="146"/>
      <c r="AA40" s="146"/>
      <c r="AB40" s="146"/>
      <c r="AC40" s="146"/>
      <c r="AD40" s="146"/>
      <c r="AE40" s="146"/>
      <c r="AF40" s="146"/>
      <c r="AG40" s="146" t="s">
        <v>197</v>
      </c>
      <c r="AH40" s="146">
        <v>0</v>
      </c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3" x14ac:dyDescent="0.2">
      <c r="A41" s="153"/>
      <c r="B41" s="154"/>
      <c r="C41" s="187" t="s">
        <v>416</v>
      </c>
      <c r="D41" s="179"/>
      <c r="E41" s="180">
        <v>64.504000000000005</v>
      </c>
      <c r="F41" s="156"/>
      <c r="G41" s="156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/>
      <c r="AG41" s="146" t="s">
        <v>197</v>
      </c>
      <c r="AH41" s="146">
        <v>0</v>
      </c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outlineLevel="3" x14ac:dyDescent="0.2">
      <c r="A42" s="153"/>
      <c r="B42" s="154"/>
      <c r="C42" s="187" t="s">
        <v>417</v>
      </c>
      <c r="D42" s="179"/>
      <c r="E42" s="180">
        <v>18.506</v>
      </c>
      <c r="F42" s="156"/>
      <c r="G42" s="156"/>
      <c r="H42" s="156"/>
      <c r="I42" s="156"/>
      <c r="J42" s="156"/>
      <c r="K42" s="156"/>
      <c r="L42" s="156"/>
      <c r="M42" s="156"/>
      <c r="N42" s="155"/>
      <c r="O42" s="155"/>
      <c r="P42" s="155"/>
      <c r="Q42" s="155"/>
      <c r="R42" s="156"/>
      <c r="S42" s="156"/>
      <c r="T42" s="156"/>
      <c r="U42" s="156"/>
      <c r="V42" s="156"/>
      <c r="W42" s="156"/>
      <c r="X42" s="156"/>
      <c r="Y42" s="156"/>
      <c r="Z42" s="146"/>
      <c r="AA42" s="146"/>
      <c r="AB42" s="146"/>
      <c r="AC42" s="146"/>
      <c r="AD42" s="146"/>
      <c r="AE42" s="146"/>
      <c r="AF42" s="146"/>
      <c r="AG42" s="146" t="s">
        <v>197</v>
      </c>
      <c r="AH42" s="146">
        <v>0</v>
      </c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</row>
    <row r="43" spans="1:60" outlineLevel="1" x14ac:dyDescent="0.2">
      <c r="A43" s="167">
        <v>6</v>
      </c>
      <c r="B43" s="168" t="s">
        <v>418</v>
      </c>
      <c r="C43" s="175" t="s">
        <v>419</v>
      </c>
      <c r="D43" s="169" t="s">
        <v>200</v>
      </c>
      <c r="E43" s="170">
        <v>96.8</v>
      </c>
      <c r="F43" s="171"/>
      <c r="G43" s="172">
        <f>ROUND(E43*F43,2)</f>
        <v>0</v>
      </c>
      <c r="H43" s="157"/>
      <c r="I43" s="156">
        <f>ROUND(E43*H43,2)</f>
        <v>0</v>
      </c>
      <c r="J43" s="157"/>
      <c r="K43" s="156">
        <f>ROUND(E43*J43,2)</f>
        <v>0</v>
      </c>
      <c r="L43" s="156">
        <v>21</v>
      </c>
      <c r="M43" s="156">
        <f>G43*(1+L43/100)</f>
        <v>0</v>
      </c>
      <c r="N43" s="155">
        <v>9.8999999999999999E-4</v>
      </c>
      <c r="O43" s="155">
        <f>ROUND(E43*N43,2)</f>
        <v>0.1</v>
      </c>
      <c r="P43" s="155">
        <v>0</v>
      </c>
      <c r="Q43" s="155">
        <f>ROUND(E43*P43,2)</f>
        <v>0</v>
      </c>
      <c r="R43" s="156"/>
      <c r="S43" s="156" t="s">
        <v>121</v>
      </c>
      <c r="T43" s="156" t="s">
        <v>121</v>
      </c>
      <c r="U43" s="156">
        <v>0.24</v>
      </c>
      <c r="V43" s="156">
        <f>ROUND(E43*U43,2)</f>
        <v>23.23</v>
      </c>
      <c r="W43" s="156"/>
      <c r="X43" s="156" t="s">
        <v>174</v>
      </c>
      <c r="Y43" s="156" t="s">
        <v>124</v>
      </c>
      <c r="Z43" s="146"/>
      <c r="AA43" s="146"/>
      <c r="AB43" s="146"/>
      <c r="AC43" s="146"/>
      <c r="AD43" s="146"/>
      <c r="AE43" s="146"/>
      <c r="AF43" s="146"/>
      <c r="AG43" s="146" t="s">
        <v>175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</row>
    <row r="44" spans="1:60" outlineLevel="2" x14ac:dyDescent="0.2">
      <c r="A44" s="153"/>
      <c r="B44" s="154"/>
      <c r="C44" s="247" t="s">
        <v>420</v>
      </c>
      <c r="D44" s="248"/>
      <c r="E44" s="248"/>
      <c r="F44" s="248"/>
      <c r="G44" s="248"/>
      <c r="H44" s="156"/>
      <c r="I44" s="156"/>
      <c r="J44" s="156"/>
      <c r="K44" s="156"/>
      <c r="L44" s="156"/>
      <c r="M44" s="156"/>
      <c r="N44" s="155"/>
      <c r="O44" s="155"/>
      <c r="P44" s="155"/>
      <c r="Q44" s="155"/>
      <c r="R44" s="156"/>
      <c r="S44" s="156"/>
      <c r="T44" s="156"/>
      <c r="U44" s="156"/>
      <c r="V44" s="156"/>
      <c r="W44" s="156"/>
      <c r="X44" s="156"/>
      <c r="Y44" s="156"/>
      <c r="Z44" s="146"/>
      <c r="AA44" s="146"/>
      <c r="AB44" s="146"/>
      <c r="AC44" s="146"/>
      <c r="AD44" s="146"/>
      <c r="AE44" s="146"/>
      <c r="AF44" s="146"/>
      <c r="AG44" s="146" t="s">
        <v>127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</row>
    <row r="45" spans="1:60" outlineLevel="3" x14ac:dyDescent="0.2">
      <c r="A45" s="153"/>
      <c r="B45" s="154"/>
      <c r="C45" s="245" t="s">
        <v>421</v>
      </c>
      <c r="D45" s="246"/>
      <c r="E45" s="246"/>
      <c r="F45" s="246"/>
      <c r="G45" s="246"/>
      <c r="H45" s="156"/>
      <c r="I45" s="156"/>
      <c r="J45" s="156"/>
      <c r="K45" s="156"/>
      <c r="L45" s="156"/>
      <c r="M45" s="156"/>
      <c r="N45" s="155"/>
      <c r="O45" s="155"/>
      <c r="P45" s="155"/>
      <c r="Q45" s="155"/>
      <c r="R45" s="156"/>
      <c r="S45" s="156"/>
      <c r="T45" s="156"/>
      <c r="U45" s="156"/>
      <c r="V45" s="156"/>
      <c r="W45" s="156"/>
      <c r="X45" s="156"/>
      <c r="Y45" s="156"/>
      <c r="Z45" s="146"/>
      <c r="AA45" s="146"/>
      <c r="AB45" s="146"/>
      <c r="AC45" s="146"/>
      <c r="AD45" s="146"/>
      <c r="AE45" s="146"/>
      <c r="AF45" s="146"/>
      <c r="AG45" s="146" t="s">
        <v>127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outlineLevel="2" x14ac:dyDescent="0.2">
      <c r="A46" s="153"/>
      <c r="B46" s="154"/>
      <c r="C46" s="187" t="s">
        <v>422</v>
      </c>
      <c r="D46" s="179"/>
      <c r="E46" s="180">
        <v>69.2</v>
      </c>
      <c r="F46" s="156"/>
      <c r="G46" s="156"/>
      <c r="H46" s="156"/>
      <c r="I46" s="156"/>
      <c r="J46" s="156"/>
      <c r="K46" s="156"/>
      <c r="L46" s="156"/>
      <c r="M46" s="156"/>
      <c r="N46" s="155"/>
      <c r="O46" s="155"/>
      <c r="P46" s="155"/>
      <c r="Q46" s="155"/>
      <c r="R46" s="156"/>
      <c r="S46" s="156"/>
      <c r="T46" s="156"/>
      <c r="U46" s="156"/>
      <c r="V46" s="156"/>
      <c r="W46" s="156"/>
      <c r="X46" s="156"/>
      <c r="Y46" s="156"/>
      <c r="Z46" s="146"/>
      <c r="AA46" s="146"/>
      <c r="AB46" s="146"/>
      <c r="AC46" s="146"/>
      <c r="AD46" s="146"/>
      <c r="AE46" s="146"/>
      <c r="AF46" s="146"/>
      <c r="AG46" s="146" t="s">
        <v>197</v>
      </c>
      <c r="AH46" s="146">
        <v>0</v>
      </c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outlineLevel="3" x14ac:dyDescent="0.2">
      <c r="A47" s="153"/>
      <c r="B47" s="154"/>
      <c r="C47" s="187" t="s">
        <v>423</v>
      </c>
      <c r="D47" s="179"/>
      <c r="E47" s="180">
        <v>21.6</v>
      </c>
      <c r="F47" s="156"/>
      <c r="G47" s="156"/>
      <c r="H47" s="156"/>
      <c r="I47" s="156"/>
      <c r="J47" s="156"/>
      <c r="K47" s="156"/>
      <c r="L47" s="156"/>
      <c r="M47" s="156"/>
      <c r="N47" s="155"/>
      <c r="O47" s="155"/>
      <c r="P47" s="155"/>
      <c r="Q47" s="155"/>
      <c r="R47" s="156"/>
      <c r="S47" s="156"/>
      <c r="T47" s="156"/>
      <c r="U47" s="156"/>
      <c r="V47" s="156"/>
      <c r="W47" s="156"/>
      <c r="X47" s="156"/>
      <c r="Y47" s="156"/>
      <c r="Z47" s="146"/>
      <c r="AA47" s="146"/>
      <c r="AB47" s="146"/>
      <c r="AC47" s="146"/>
      <c r="AD47" s="146"/>
      <c r="AE47" s="146"/>
      <c r="AF47" s="146"/>
      <c r="AG47" s="146" t="s">
        <v>197</v>
      </c>
      <c r="AH47" s="146">
        <v>0</v>
      </c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</row>
    <row r="48" spans="1:60" outlineLevel="3" x14ac:dyDescent="0.2">
      <c r="A48" s="153"/>
      <c r="B48" s="154"/>
      <c r="C48" s="187" t="s">
        <v>424</v>
      </c>
      <c r="D48" s="179"/>
      <c r="E48" s="180">
        <v>6</v>
      </c>
      <c r="F48" s="156"/>
      <c r="G48" s="156"/>
      <c r="H48" s="156"/>
      <c r="I48" s="156"/>
      <c r="J48" s="156"/>
      <c r="K48" s="156"/>
      <c r="L48" s="156"/>
      <c r="M48" s="156"/>
      <c r="N48" s="155"/>
      <c r="O48" s="155"/>
      <c r="P48" s="155"/>
      <c r="Q48" s="155"/>
      <c r="R48" s="156"/>
      <c r="S48" s="156"/>
      <c r="T48" s="156"/>
      <c r="U48" s="156"/>
      <c r="V48" s="156"/>
      <c r="W48" s="156"/>
      <c r="X48" s="156"/>
      <c r="Y48" s="156"/>
      <c r="Z48" s="146"/>
      <c r="AA48" s="146"/>
      <c r="AB48" s="146"/>
      <c r="AC48" s="146"/>
      <c r="AD48" s="146"/>
      <c r="AE48" s="146"/>
      <c r="AF48" s="146"/>
      <c r="AG48" s="146" t="s">
        <v>197</v>
      </c>
      <c r="AH48" s="146">
        <v>0</v>
      </c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1" x14ac:dyDescent="0.2">
      <c r="A49" s="167">
        <v>7</v>
      </c>
      <c r="B49" s="168" t="s">
        <v>425</v>
      </c>
      <c r="C49" s="175" t="s">
        <v>426</v>
      </c>
      <c r="D49" s="169" t="s">
        <v>200</v>
      </c>
      <c r="E49" s="170">
        <v>96.8</v>
      </c>
      <c r="F49" s="171"/>
      <c r="G49" s="172">
        <f>ROUND(E49*F49,2)</f>
        <v>0</v>
      </c>
      <c r="H49" s="157"/>
      <c r="I49" s="156">
        <f>ROUND(E49*H49,2)</f>
        <v>0</v>
      </c>
      <c r="J49" s="157"/>
      <c r="K49" s="156">
        <f>ROUND(E49*J49,2)</f>
        <v>0</v>
      </c>
      <c r="L49" s="156">
        <v>21</v>
      </c>
      <c r="M49" s="156">
        <f>G49*(1+L49/100)</f>
        <v>0</v>
      </c>
      <c r="N49" s="155">
        <v>0</v>
      </c>
      <c r="O49" s="155">
        <f>ROUND(E49*N49,2)</f>
        <v>0</v>
      </c>
      <c r="P49" s="155">
        <v>0</v>
      </c>
      <c r="Q49" s="155">
        <f>ROUND(E49*P49,2)</f>
        <v>0</v>
      </c>
      <c r="R49" s="156"/>
      <c r="S49" s="156" t="s">
        <v>121</v>
      </c>
      <c r="T49" s="156" t="s">
        <v>121</v>
      </c>
      <c r="U49" s="156">
        <v>7.0000000000000007E-2</v>
      </c>
      <c r="V49" s="156">
        <f>ROUND(E49*U49,2)</f>
        <v>6.78</v>
      </c>
      <c r="W49" s="156"/>
      <c r="X49" s="156" t="s">
        <v>174</v>
      </c>
      <c r="Y49" s="156" t="s">
        <v>124</v>
      </c>
      <c r="Z49" s="146"/>
      <c r="AA49" s="146"/>
      <c r="AB49" s="146"/>
      <c r="AC49" s="146"/>
      <c r="AD49" s="146"/>
      <c r="AE49" s="146"/>
      <c r="AF49" s="146"/>
      <c r="AG49" s="146" t="s">
        <v>175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outlineLevel="2" x14ac:dyDescent="0.2">
      <c r="A50" s="153"/>
      <c r="B50" s="154"/>
      <c r="C50" s="247" t="s">
        <v>427</v>
      </c>
      <c r="D50" s="248"/>
      <c r="E50" s="248"/>
      <c r="F50" s="248"/>
      <c r="G50" s="248"/>
      <c r="H50" s="156"/>
      <c r="I50" s="156"/>
      <c r="J50" s="156"/>
      <c r="K50" s="156"/>
      <c r="L50" s="156"/>
      <c r="M50" s="156"/>
      <c r="N50" s="155"/>
      <c r="O50" s="155"/>
      <c r="P50" s="155"/>
      <c r="Q50" s="155"/>
      <c r="R50" s="156"/>
      <c r="S50" s="156"/>
      <c r="T50" s="156"/>
      <c r="U50" s="156"/>
      <c r="V50" s="156"/>
      <c r="W50" s="156"/>
      <c r="X50" s="156"/>
      <c r="Y50" s="156"/>
      <c r="Z50" s="146"/>
      <c r="AA50" s="146"/>
      <c r="AB50" s="146"/>
      <c r="AC50" s="146"/>
      <c r="AD50" s="146"/>
      <c r="AE50" s="146"/>
      <c r="AF50" s="146"/>
      <c r="AG50" s="146" t="s">
        <v>127</v>
      </c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</row>
    <row r="51" spans="1:60" outlineLevel="1" x14ac:dyDescent="0.2">
      <c r="A51" s="167">
        <v>8</v>
      </c>
      <c r="B51" s="168" t="s">
        <v>428</v>
      </c>
      <c r="C51" s="175" t="s">
        <v>429</v>
      </c>
      <c r="D51" s="169" t="s">
        <v>191</v>
      </c>
      <c r="E51" s="170">
        <v>92.53</v>
      </c>
      <c r="F51" s="171"/>
      <c r="G51" s="172">
        <f>ROUND(E51*F51,2)</f>
        <v>0</v>
      </c>
      <c r="H51" s="157"/>
      <c r="I51" s="156">
        <f>ROUND(E51*H51,2)</f>
        <v>0</v>
      </c>
      <c r="J51" s="157"/>
      <c r="K51" s="156">
        <f>ROUND(E51*J51,2)</f>
        <v>0</v>
      </c>
      <c r="L51" s="156">
        <v>21</v>
      </c>
      <c r="M51" s="156">
        <f>G51*(1+L51/100)</f>
        <v>0</v>
      </c>
      <c r="N51" s="155">
        <v>0</v>
      </c>
      <c r="O51" s="155">
        <f>ROUND(E51*N51,2)</f>
        <v>0</v>
      </c>
      <c r="P51" s="155">
        <v>0</v>
      </c>
      <c r="Q51" s="155">
        <f>ROUND(E51*P51,2)</f>
        <v>0</v>
      </c>
      <c r="R51" s="156"/>
      <c r="S51" s="156" t="s">
        <v>121</v>
      </c>
      <c r="T51" s="156" t="s">
        <v>121</v>
      </c>
      <c r="U51" s="156">
        <v>0.35</v>
      </c>
      <c r="V51" s="156">
        <f>ROUND(E51*U51,2)</f>
        <v>32.39</v>
      </c>
      <c r="W51" s="156"/>
      <c r="X51" s="156" t="s">
        <v>174</v>
      </c>
      <c r="Y51" s="156" t="s">
        <v>124</v>
      </c>
      <c r="Z51" s="146"/>
      <c r="AA51" s="146"/>
      <c r="AB51" s="146"/>
      <c r="AC51" s="146"/>
      <c r="AD51" s="146"/>
      <c r="AE51" s="146"/>
      <c r="AF51" s="146"/>
      <c r="AG51" s="146" t="s">
        <v>175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</row>
    <row r="52" spans="1:60" outlineLevel="2" x14ac:dyDescent="0.2">
      <c r="A52" s="153"/>
      <c r="B52" s="154"/>
      <c r="C52" s="247" t="s">
        <v>430</v>
      </c>
      <c r="D52" s="248"/>
      <c r="E52" s="248"/>
      <c r="F52" s="248"/>
      <c r="G52" s="248"/>
      <c r="H52" s="156"/>
      <c r="I52" s="156"/>
      <c r="J52" s="156"/>
      <c r="K52" s="156"/>
      <c r="L52" s="156"/>
      <c r="M52" s="156"/>
      <c r="N52" s="155"/>
      <c r="O52" s="155"/>
      <c r="P52" s="155"/>
      <c r="Q52" s="155"/>
      <c r="R52" s="156"/>
      <c r="S52" s="156"/>
      <c r="T52" s="156"/>
      <c r="U52" s="156"/>
      <c r="V52" s="156"/>
      <c r="W52" s="156"/>
      <c r="X52" s="156"/>
      <c r="Y52" s="156"/>
      <c r="Z52" s="146"/>
      <c r="AA52" s="146"/>
      <c r="AB52" s="146"/>
      <c r="AC52" s="146"/>
      <c r="AD52" s="146"/>
      <c r="AE52" s="146"/>
      <c r="AF52" s="146"/>
      <c r="AG52" s="146" t="s">
        <v>127</v>
      </c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</row>
    <row r="53" spans="1:60" outlineLevel="2" x14ac:dyDescent="0.2">
      <c r="A53" s="153"/>
      <c r="B53" s="154"/>
      <c r="C53" s="187" t="s">
        <v>415</v>
      </c>
      <c r="D53" s="179"/>
      <c r="E53" s="180">
        <v>9.52</v>
      </c>
      <c r="F53" s="156"/>
      <c r="G53" s="156"/>
      <c r="H53" s="156"/>
      <c r="I53" s="156"/>
      <c r="J53" s="156"/>
      <c r="K53" s="156"/>
      <c r="L53" s="156"/>
      <c r="M53" s="156"/>
      <c r="N53" s="155"/>
      <c r="O53" s="155"/>
      <c r="P53" s="155"/>
      <c r="Q53" s="155"/>
      <c r="R53" s="156"/>
      <c r="S53" s="156"/>
      <c r="T53" s="156"/>
      <c r="U53" s="156"/>
      <c r="V53" s="156"/>
      <c r="W53" s="156"/>
      <c r="X53" s="156"/>
      <c r="Y53" s="156"/>
      <c r="Z53" s="146"/>
      <c r="AA53" s="146"/>
      <c r="AB53" s="146"/>
      <c r="AC53" s="146"/>
      <c r="AD53" s="146"/>
      <c r="AE53" s="146"/>
      <c r="AF53" s="146"/>
      <c r="AG53" s="146" t="s">
        <v>197</v>
      </c>
      <c r="AH53" s="146">
        <v>0</v>
      </c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</row>
    <row r="54" spans="1:60" outlineLevel="3" x14ac:dyDescent="0.2">
      <c r="A54" s="153"/>
      <c r="B54" s="154"/>
      <c r="C54" s="187" t="s">
        <v>416</v>
      </c>
      <c r="D54" s="179"/>
      <c r="E54" s="180">
        <v>64.504000000000005</v>
      </c>
      <c r="F54" s="156"/>
      <c r="G54" s="156"/>
      <c r="H54" s="156"/>
      <c r="I54" s="156"/>
      <c r="J54" s="156"/>
      <c r="K54" s="156"/>
      <c r="L54" s="156"/>
      <c r="M54" s="156"/>
      <c r="N54" s="155"/>
      <c r="O54" s="155"/>
      <c r="P54" s="155"/>
      <c r="Q54" s="155"/>
      <c r="R54" s="156"/>
      <c r="S54" s="156"/>
      <c r="T54" s="156"/>
      <c r="U54" s="156"/>
      <c r="V54" s="156"/>
      <c r="W54" s="156"/>
      <c r="X54" s="156"/>
      <c r="Y54" s="156"/>
      <c r="Z54" s="146"/>
      <c r="AA54" s="146"/>
      <c r="AB54" s="146"/>
      <c r="AC54" s="146"/>
      <c r="AD54" s="146"/>
      <c r="AE54" s="146"/>
      <c r="AF54" s="146"/>
      <c r="AG54" s="146" t="s">
        <v>197</v>
      </c>
      <c r="AH54" s="146">
        <v>0</v>
      </c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</row>
    <row r="55" spans="1:60" outlineLevel="3" x14ac:dyDescent="0.2">
      <c r="A55" s="153"/>
      <c r="B55" s="154"/>
      <c r="C55" s="187" t="s">
        <v>417</v>
      </c>
      <c r="D55" s="179"/>
      <c r="E55" s="180">
        <v>18.506</v>
      </c>
      <c r="F55" s="156"/>
      <c r="G55" s="156"/>
      <c r="H55" s="156"/>
      <c r="I55" s="156"/>
      <c r="J55" s="156"/>
      <c r="K55" s="156"/>
      <c r="L55" s="156"/>
      <c r="M55" s="156"/>
      <c r="N55" s="155"/>
      <c r="O55" s="155"/>
      <c r="P55" s="155"/>
      <c r="Q55" s="155"/>
      <c r="R55" s="156"/>
      <c r="S55" s="156"/>
      <c r="T55" s="156"/>
      <c r="U55" s="156"/>
      <c r="V55" s="156"/>
      <c r="W55" s="156"/>
      <c r="X55" s="156"/>
      <c r="Y55" s="156"/>
      <c r="Z55" s="146"/>
      <c r="AA55" s="146"/>
      <c r="AB55" s="146"/>
      <c r="AC55" s="146"/>
      <c r="AD55" s="146"/>
      <c r="AE55" s="146"/>
      <c r="AF55" s="146"/>
      <c r="AG55" s="146" t="s">
        <v>197</v>
      </c>
      <c r="AH55" s="146">
        <v>0</v>
      </c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</row>
    <row r="56" spans="1:60" ht="22.5" outlineLevel="1" x14ac:dyDescent="0.2">
      <c r="A56" s="167">
        <v>9</v>
      </c>
      <c r="B56" s="168" t="s">
        <v>431</v>
      </c>
      <c r="C56" s="175" t="s">
        <v>432</v>
      </c>
      <c r="D56" s="169" t="s">
        <v>191</v>
      </c>
      <c r="E56" s="170">
        <v>10.375</v>
      </c>
      <c r="F56" s="171"/>
      <c r="G56" s="172">
        <f>ROUND(E56*F56,2)</f>
        <v>0</v>
      </c>
      <c r="H56" s="157"/>
      <c r="I56" s="156">
        <f>ROUND(E56*H56,2)</f>
        <v>0</v>
      </c>
      <c r="J56" s="157"/>
      <c r="K56" s="156">
        <f>ROUND(E56*J56,2)</f>
        <v>0</v>
      </c>
      <c r="L56" s="156">
        <v>21</v>
      </c>
      <c r="M56" s="156">
        <f>G56*(1+L56/100)</f>
        <v>0</v>
      </c>
      <c r="N56" s="155">
        <v>1.7</v>
      </c>
      <c r="O56" s="155">
        <f>ROUND(E56*N56,2)</f>
        <v>17.64</v>
      </c>
      <c r="P56" s="155">
        <v>0</v>
      </c>
      <c r="Q56" s="155">
        <f>ROUND(E56*P56,2)</f>
        <v>0</v>
      </c>
      <c r="R56" s="156"/>
      <c r="S56" s="156" t="s">
        <v>121</v>
      </c>
      <c r="T56" s="156" t="s">
        <v>121</v>
      </c>
      <c r="U56" s="156">
        <v>1.59</v>
      </c>
      <c r="V56" s="156">
        <f>ROUND(E56*U56,2)</f>
        <v>16.5</v>
      </c>
      <c r="W56" s="156"/>
      <c r="X56" s="156" t="s">
        <v>174</v>
      </c>
      <c r="Y56" s="156" t="s">
        <v>124</v>
      </c>
      <c r="Z56" s="146"/>
      <c r="AA56" s="146"/>
      <c r="AB56" s="146"/>
      <c r="AC56" s="146"/>
      <c r="AD56" s="146"/>
      <c r="AE56" s="146"/>
      <c r="AF56" s="146"/>
      <c r="AG56" s="146" t="s">
        <v>175</v>
      </c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</row>
    <row r="57" spans="1:60" outlineLevel="2" x14ac:dyDescent="0.2">
      <c r="A57" s="153"/>
      <c r="B57" s="154"/>
      <c r="C57" s="247" t="s">
        <v>433</v>
      </c>
      <c r="D57" s="248"/>
      <c r="E57" s="248"/>
      <c r="F57" s="248"/>
      <c r="G57" s="248"/>
      <c r="H57" s="156"/>
      <c r="I57" s="156"/>
      <c r="J57" s="156"/>
      <c r="K57" s="156"/>
      <c r="L57" s="156"/>
      <c r="M57" s="156"/>
      <c r="N57" s="155"/>
      <c r="O57" s="155"/>
      <c r="P57" s="155"/>
      <c r="Q57" s="155"/>
      <c r="R57" s="156"/>
      <c r="S57" s="156"/>
      <c r="T57" s="156"/>
      <c r="U57" s="156"/>
      <c r="V57" s="156"/>
      <c r="W57" s="156"/>
      <c r="X57" s="156"/>
      <c r="Y57" s="156"/>
      <c r="Z57" s="146"/>
      <c r="AA57" s="146"/>
      <c r="AB57" s="146"/>
      <c r="AC57" s="146"/>
      <c r="AD57" s="146"/>
      <c r="AE57" s="146"/>
      <c r="AF57" s="146"/>
      <c r="AG57" s="146" t="s">
        <v>127</v>
      </c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</row>
    <row r="58" spans="1:60" outlineLevel="2" x14ac:dyDescent="0.2">
      <c r="A58" s="153"/>
      <c r="B58" s="154"/>
      <c r="C58" s="187" t="s">
        <v>434</v>
      </c>
      <c r="D58" s="179"/>
      <c r="E58" s="180">
        <v>10.125</v>
      </c>
      <c r="F58" s="156"/>
      <c r="G58" s="156"/>
      <c r="H58" s="156"/>
      <c r="I58" s="156"/>
      <c r="J58" s="156"/>
      <c r="K58" s="156"/>
      <c r="L58" s="156"/>
      <c r="M58" s="156"/>
      <c r="N58" s="155"/>
      <c r="O58" s="155"/>
      <c r="P58" s="155"/>
      <c r="Q58" s="155"/>
      <c r="R58" s="156"/>
      <c r="S58" s="156"/>
      <c r="T58" s="156"/>
      <c r="U58" s="156"/>
      <c r="V58" s="156"/>
      <c r="W58" s="156"/>
      <c r="X58" s="156"/>
      <c r="Y58" s="156"/>
      <c r="Z58" s="146"/>
      <c r="AA58" s="146"/>
      <c r="AB58" s="146"/>
      <c r="AC58" s="146"/>
      <c r="AD58" s="146"/>
      <c r="AE58" s="146"/>
      <c r="AF58" s="146"/>
      <c r="AG58" s="146" t="s">
        <v>197</v>
      </c>
      <c r="AH58" s="146">
        <v>0</v>
      </c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</row>
    <row r="59" spans="1:60" outlineLevel="3" x14ac:dyDescent="0.2">
      <c r="A59" s="153"/>
      <c r="B59" s="154"/>
      <c r="C59" s="187" t="s">
        <v>435</v>
      </c>
      <c r="D59" s="179"/>
      <c r="E59" s="180">
        <v>0.25</v>
      </c>
      <c r="F59" s="156"/>
      <c r="G59" s="156"/>
      <c r="H59" s="156"/>
      <c r="I59" s="156"/>
      <c r="J59" s="156"/>
      <c r="K59" s="156"/>
      <c r="L59" s="156"/>
      <c r="M59" s="156"/>
      <c r="N59" s="155"/>
      <c r="O59" s="155"/>
      <c r="P59" s="155"/>
      <c r="Q59" s="155"/>
      <c r="R59" s="156"/>
      <c r="S59" s="156"/>
      <c r="T59" s="156"/>
      <c r="U59" s="156"/>
      <c r="V59" s="156"/>
      <c r="W59" s="156"/>
      <c r="X59" s="156"/>
      <c r="Y59" s="156"/>
      <c r="Z59" s="146"/>
      <c r="AA59" s="146"/>
      <c r="AB59" s="146"/>
      <c r="AC59" s="146"/>
      <c r="AD59" s="146"/>
      <c r="AE59" s="146"/>
      <c r="AF59" s="146"/>
      <c r="AG59" s="146" t="s">
        <v>197</v>
      </c>
      <c r="AH59" s="146">
        <v>0</v>
      </c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</row>
    <row r="60" spans="1:60" outlineLevel="1" x14ac:dyDescent="0.2">
      <c r="A60" s="167">
        <v>10</v>
      </c>
      <c r="B60" s="168" t="s">
        <v>436</v>
      </c>
      <c r="C60" s="175" t="s">
        <v>437</v>
      </c>
      <c r="D60" s="169" t="s">
        <v>200</v>
      </c>
      <c r="E60" s="170">
        <v>27.5</v>
      </c>
      <c r="F60" s="171"/>
      <c r="G60" s="172">
        <f>ROUND(E60*F60,2)</f>
        <v>0</v>
      </c>
      <c r="H60" s="157"/>
      <c r="I60" s="156">
        <f>ROUND(E60*H60,2)</f>
        <v>0</v>
      </c>
      <c r="J60" s="157"/>
      <c r="K60" s="156">
        <f>ROUND(E60*J60,2)</f>
        <v>0</v>
      </c>
      <c r="L60" s="156">
        <v>21</v>
      </c>
      <c r="M60" s="156">
        <f>G60*(1+L60/100)</f>
        <v>0</v>
      </c>
      <c r="N60" s="155">
        <v>0</v>
      </c>
      <c r="O60" s="155">
        <f>ROUND(E60*N60,2)</f>
        <v>0</v>
      </c>
      <c r="P60" s="155">
        <v>0</v>
      </c>
      <c r="Q60" s="155">
        <f>ROUND(E60*P60,2)</f>
        <v>0</v>
      </c>
      <c r="R60" s="156"/>
      <c r="S60" s="156" t="s">
        <v>121</v>
      </c>
      <c r="T60" s="156" t="s">
        <v>121</v>
      </c>
      <c r="U60" s="156">
        <v>0.03</v>
      </c>
      <c r="V60" s="156">
        <f>ROUND(E60*U60,2)</f>
        <v>0.83</v>
      </c>
      <c r="W60" s="156"/>
      <c r="X60" s="156" t="s">
        <v>174</v>
      </c>
      <c r="Y60" s="156" t="s">
        <v>124</v>
      </c>
      <c r="Z60" s="146"/>
      <c r="AA60" s="146"/>
      <c r="AB60" s="146"/>
      <c r="AC60" s="146"/>
      <c r="AD60" s="146"/>
      <c r="AE60" s="146"/>
      <c r="AF60" s="146"/>
      <c r="AG60" s="146" t="s">
        <v>175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</row>
    <row r="61" spans="1:60" outlineLevel="2" x14ac:dyDescent="0.2">
      <c r="A61" s="153"/>
      <c r="B61" s="154"/>
      <c r="C61" s="247" t="s">
        <v>438</v>
      </c>
      <c r="D61" s="248"/>
      <c r="E61" s="248"/>
      <c r="F61" s="248"/>
      <c r="G61" s="248"/>
      <c r="H61" s="156"/>
      <c r="I61" s="156"/>
      <c r="J61" s="156"/>
      <c r="K61" s="156"/>
      <c r="L61" s="156"/>
      <c r="M61" s="156"/>
      <c r="N61" s="155"/>
      <c r="O61" s="155"/>
      <c r="P61" s="155"/>
      <c r="Q61" s="155"/>
      <c r="R61" s="156"/>
      <c r="S61" s="156"/>
      <c r="T61" s="156"/>
      <c r="U61" s="156"/>
      <c r="V61" s="156"/>
      <c r="W61" s="156"/>
      <c r="X61" s="156"/>
      <c r="Y61" s="156"/>
      <c r="Z61" s="146"/>
      <c r="AA61" s="146"/>
      <c r="AB61" s="146"/>
      <c r="AC61" s="146"/>
      <c r="AD61" s="146"/>
      <c r="AE61" s="146"/>
      <c r="AF61" s="146"/>
      <c r="AG61" s="146" t="s">
        <v>127</v>
      </c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</row>
    <row r="62" spans="1:60" outlineLevel="2" x14ac:dyDescent="0.2">
      <c r="A62" s="153"/>
      <c r="B62" s="154"/>
      <c r="C62" s="187" t="s">
        <v>439</v>
      </c>
      <c r="D62" s="179"/>
      <c r="E62" s="180">
        <v>25.5</v>
      </c>
      <c r="F62" s="156"/>
      <c r="G62" s="156"/>
      <c r="H62" s="156"/>
      <c r="I62" s="156"/>
      <c r="J62" s="156"/>
      <c r="K62" s="156"/>
      <c r="L62" s="156"/>
      <c r="M62" s="156"/>
      <c r="N62" s="155"/>
      <c r="O62" s="155"/>
      <c r="P62" s="155"/>
      <c r="Q62" s="155"/>
      <c r="R62" s="156"/>
      <c r="S62" s="156"/>
      <c r="T62" s="156"/>
      <c r="U62" s="156"/>
      <c r="V62" s="156"/>
      <c r="W62" s="156"/>
      <c r="X62" s="156"/>
      <c r="Y62" s="156"/>
      <c r="Z62" s="146"/>
      <c r="AA62" s="146"/>
      <c r="AB62" s="146"/>
      <c r="AC62" s="146"/>
      <c r="AD62" s="146"/>
      <c r="AE62" s="146"/>
      <c r="AF62" s="146"/>
      <c r="AG62" s="146" t="s">
        <v>197</v>
      </c>
      <c r="AH62" s="146">
        <v>0</v>
      </c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</row>
    <row r="63" spans="1:60" outlineLevel="3" x14ac:dyDescent="0.2">
      <c r="A63" s="153"/>
      <c r="B63" s="154"/>
      <c r="C63" s="187" t="s">
        <v>440</v>
      </c>
      <c r="D63" s="179"/>
      <c r="E63" s="180">
        <v>2</v>
      </c>
      <c r="F63" s="156"/>
      <c r="G63" s="156"/>
      <c r="H63" s="156"/>
      <c r="I63" s="156"/>
      <c r="J63" s="156"/>
      <c r="K63" s="156"/>
      <c r="L63" s="156"/>
      <c r="M63" s="156"/>
      <c r="N63" s="155"/>
      <c r="O63" s="155"/>
      <c r="P63" s="155"/>
      <c r="Q63" s="155"/>
      <c r="R63" s="156"/>
      <c r="S63" s="156"/>
      <c r="T63" s="156"/>
      <c r="U63" s="156"/>
      <c r="V63" s="156"/>
      <c r="W63" s="156"/>
      <c r="X63" s="156"/>
      <c r="Y63" s="156"/>
      <c r="Z63" s="146"/>
      <c r="AA63" s="146"/>
      <c r="AB63" s="146"/>
      <c r="AC63" s="146"/>
      <c r="AD63" s="146"/>
      <c r="AE63" s="146"/>
      <c r="AF63" s="146"/>
      <c r="AG63" s="146" t="s">
        <v>197</v>
      </c>
      <c r="AH63" s="146">
        <v>0</v>
      </c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</row>
    <row r="64" spans="1:60" outlineLevel="1" x14ac:dyDescent="0.2">
      <c r="A64" s="167">
        <v>11</v>
      </c>
      <c r="B64" s="168" t="s">
        <v>251</v>
      </c>
      <c r="C64" s="175" t="s">
        <v>252</v>
      </c>
      <c r="D64" s="169" t="s">
        <v>200</v>
      </c>
      <c r="E64" s="170">
        <v>77.900000000000006</v>
      </c>
      <c r="F64" s="171"/>
      <c r="G64" s="172">
        <f>ROUND(E64*F64,2)</f>
        <v>0</v>
      </c>
      <c r="H64" s="157"/>
      <c r="I64" s="156">
        <f>ROUND(E64*H64,2)</f>
        <v>0</v>
      </c>
      <c r="J64" s="157"/>
      <c r="K64" s="156">
        <f>ROUND(E64*J64,2)</f>
        <v>0</v>
      </c>
      <c r="L64" s="156">
        <v>21</v>
      </c>
      <c r="M64" s="156">
        <f>G64*(1+L64/100)</f>
        <v>0</v>
      </c>
      <c r="N64" s="155">
        <v>0</v>
      </c>
      <c r="O64" s="155">
        <f>ROUND(E64*N64,2)</f>
        <v>0</v>
      </c>
      <c r="P64" s="155">
        <v>0</v>
      </c>
      <c r="Q64" s="155">
        <f>ROUND(E64*P64,2)</f>
        <v>0</v>
      </c>
      <c r="R64" s="156"/>
      <c r="S64" s="156" t="s">
        <v>121</v>
      </c>
      <c r="T64" s="156" t="s">
        <v>121</v>
      </c>
      <c r="U64" s="156">
        <v>0.02</v>
      </c>
      <c r="V64" s="156">
        <f>ROUND(E64*U64,2)</f>
        <v>1.56</v>
      </c>
      <c r="W64" s="156"/>
      <c r="X64" s="156" t="s">
        <v>174</v>
      </c>
      <c r="Y64" s="156" t="s">
        <v>124</v>
      </c>
      <c r="Z64" s="146"/>
      <c r="AA64" s="146"/>
      <c r="AB64" s="146"/>
      <c r="AC64" s="146"/>
      <c r="AD64" s="146"/>
      <c r="AE64" s="146"/>
      <c r="AF64" s="146"/>
      <c r="AG64" s="146" t="s">
        <v>175</v>
      </c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</row>
    <row r="65" spans="1:60" outlineLevel="2" x14ac:dyDescent="0.2">
      <c r="A65" s="153"/>
      <c r="B65" s="154"/>
      <c r="C65" s="247" t="s">
        <v>441</v>
      </c>
      <c r="D65" s="248"/>
      <c r="E65" s="248"/>
      <c r="F65" s="248"/>
      <c r="G65" s="248"/>
      <c r="H65" s="156"/>
      <c r="I65" s="156"/>
      <c r="J65" s="156"/>
      <c r="K65" s="156"/>
      <c r="L65" s="156"/>
      <c r="M65" s="156"/>
      <c r="N65" s="155"/>
      <c r="O65" s="155"/>
      <c r="P65" s="155"/>
      <c r="Q65" s="155"/>
      <c r="R65" s="156"/>
      <c r="S65" s="156"/>
      <c r="T65" s="156"/>
      <c r="U65" s="156"/>
      <c r="V65" s="156"/>
      <c r="W65" s="156"/>
      <c r="X65" s="156"/>
      <c r="Y65" s="156"/>
      <c r="Z65" s="146"/>
      <c r="AA65" s="146"/>
      <c r="AB65" s="146"/>
      <c r="AC65" s="146"/>
      <c r="AD65" s="146"/>
      <c r="AE65" s="146"/>
      <c r="AF65" s="146"/>
      <c r="AG65" s="146" t="s">
        <v>127</v>
      </c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</row>
    <row r="66" spans="1:60" outlineLevel="2" x14ac:dyDescent="0.2">
      <c r="A66" s="153"/>
      <c r="B66" s="154"/>
      <c r="C66" s="187" t="s">
        <v>442</v>
      </c>
      <c r="D66" s="179"/>
      <c r="E66" s="180">
        <v>34.6</v>
      </c>
      <c r="F66" s="156"/>
      <c r="G66" s="156"/>
      <c r="H66" s="156"/>
      <c r="I66" s="156"/>
      <c r="J66" s="156"/>
      <c r="K66" s="156"/>
      <c r="L66" s="156"/>
      <c r="M66" s="156"/>
      <c r="N66" s="155"/>
      <c r="O66" s="155"/>
      <c r="P66" s="155"/>
      <c r="Q66" s="155"/>
      <c r="R66" s="156"/>
      <c r="S66" s="156"/>
      <c r="T66" s="156"/>
      <c r="U66" s="156"/>
      <c r="V66" s="156"/>
      <c r="W66" s="156"/>
      <c r="X66" s="156"/>
      <c r="Y66" s="156"/>
      <c r="Z66" s="146"/>
      <c r="AA66" s="146"/>
      <c r="AB66" s="146"/>
      <c r="AC66" s="146"/>
      <c r="AD66" s="146"/>
      <c r="AE66" s="146"/>
      <c r="AF66" s="146"/>
      <c r="AG66" s="146" t="s">
        <v>197</v>
      </c>
      <c r="AH66" s="146">
        <v>0</v>
      </c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</row>
    <row r="67" spans="1:60" outlineLevel="3" x14ac:dyDescent="0.2">
      <c r="A67" s="153"/>
      <c r="B67" s="154"/>
      <c r="C67" s="187" t="s">
        <v>443</v>
      </c>
      <c r="D67" s="179"/>
      <c r="E67" s="180">
        <v>10.8</v>
      </c>
      <c r="F67" s="156"/>
      <c r="G67" s="156"/>
      <c r="H67" s="156"/>
      <c r="I67" s="156"/>
      <c r="J67" s="156"/>
      <c r="K67" s="156"/>
      <c r="L67" s="156"/>
      <c r="M67" s="156"/>
      <c r="N67" s="155"/>
      <c r="O67" s="155"/>
      <c r="P67" s="155"/>
      <c r="Q67" s="155"/>
      <c r="R67" s="156"/>
      <c r="S67" s="156"/>
      <c r="T67" s="156"/>
      <c r="U67" s="156"/>
      <c r="V67" s="156"/>
      <c r="W67" s="156"/>
      <c r="X67" s="156"/>
      <c r="Y67" s="156"/>
      <c r="Z67" s="146"/>
      <c r="AA67" s="146"/>
      <c r="AB67" s="146"/>
      <c r="AC67" s="146"/>
      <c r="AD67" s="146"/>
      <c r="AE67" s="146"/>
      <c r="AF67" s="146"/>
      <c r="AG67" s="146" t="s">
        <v>197</v>
      </c>
      <c r="AH67" s="146">
        <v>0</v>
      </c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</row>
    <row r="68" spans="1:60" outlineLevel="3" x14ac:dyDescent="0.2">
      <c r="A68" s="153"/>
      <c r="B68" s="154"/>
      <c r="C68" s="187" t="s">
        <v>444</v>
      </c>
      <c r="D68" s="179"/>
      <c r="E68" s="180">
        <v>3</v>
      </c>
      <c r="F68" s="156"/>
      <c r="G68" s="156"/>
      <c r="H68" s="156"/>
      <c r="I68" s="156"/>
      <c r="J68" s="156"/>
      <c r="K68" s="156"/>
      <c r="L68" s="156"/>
      <c r="M68" s="156"/>
      <c r="N68" s="155"/>
      <c r="O68" s="155"/>
      <c r="P68" s="155"/>
      <c r="Q68" s="155"/>
      <c r="R68" s="156"/>
      <c r="S68" s="156"/>
      <c r="T68" s="156"/>
      <c r="U68" s="156"/>
      <c r="V68" s="156"/>
      <c r="W68" s="156"/>
      <c r="X68" s="156"/>
      <c r="Y68" s="156"/>
      <c r="Z68" s="146"/>
      <c r="AA68" s="146"/>
      <c r="AB68" s="146"/>
      <c r="AC68" s="146"/>
      <c r="AD68" s="146"/>
      <c r="AE68" s="146"/>
      <c r="AF68" s="146"/>
      <c r="AG68" s="146" t="s">
        <v>197</v>
      </c>
      <c r="AH68" s="146">
        <v>0</v>
      </c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</row>
    <row r="69" spans="1:60" outlineLevel="3" x14ac:dyDescent="0.2">
      <c r="A69" s="153"/>
      <c r="B69" s="154"/>
      <c r="C69" s="187" t="s">
        <v>439</v>
      </c>
      <c r="D69" s="179"/>
      <c r="E69" s="180">
        <v>25.5</v>
      </c>
      <c r="F69" s="156"/>
      <c r="G69" s="156"/>
      <c r="H69" s="156"/>
      <c r="I69" s="156"/>
      <c r="J69" s="156"/>
      <c r="K69" s="156"/>
      <c r="L69" s="156"/>
      <c r="M69" s="156"/>
      <c r="N69" s="155"/>
      <c r="O69" s="155"/>
      <c r="P69" s="155"/>
      <c r="Q69" s="155"/>
      <c r="R69" s="156"/>
      <c r="S69" s="156"/>
      <c r="T69" s="156"/>
      <c r="U69" s="156"/>
      <c r="V69" s="156"/>
      <c r="W69" s="156"/>
      <c r="X69" s="156"/>
      <c r="Y69" s="156"/>
      <c r="Z69" s="146"/>
      <c r="AA69" s="146"/>
      <c r="AB69" s="146"/>
      <c r="AC69" s="146"/>
      <c r="AD69" s="146"/>
      <c r="AE69" s="146"/>
      <c r="AF69" s="146"/>
      <c r="AG69" s="146" t="s">
        <v>197</v>
      </c>
      <c r="AH69" s="146">
        <v>0</v>
      </c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</row>
    <row r="70" spans="1:60" outlineLevel="3" x14ac:dyDescent="0.2">
      <c r="A70" s="153"/>
      <c r="B70" s="154"/>
      <c r="C70" s="187" t="s">
        <v>445</v>
      </c>
      <c r="D70" s="179"/>
      <c r="E70" s="180">
        <v>2</v>
      </c>
      <c r="F70" s="156"/>
      <c r="G70" s="156"/>
      <c r="H70" s="156"/>
      <c r="I70" s="156"/>
      <c r="J70" s="156"/>
      <c r="K70" s="156"/>
      <c r="L70" s="156"/>
      <c r="M70" s="156"/>
      <c r="N70" s="155"/>
      <c r="O70" s="155"/>
      <c r="P70" s="155"/>
      <c r="Q70" s="155"/>
      <c r="R70" s="156"/>
      <c r="S70" s="156"/>
      <c r="T70" s="156"/>
      <c r="U70" s="156"/>
      <c r="V70" s="156"/>
      <c r="W70" s="156"/>
      <c r="X70" s="156"/>
      <c r="Y70" s="156"/>
      <c r="Z70" s="146"/>
      <c r="AA70" s="146"/>
      <c r="AB70" s="146"/>
      <c r="AC70" s="146"/>
      <c r="AD70" s="146"/>
      <c r="AE70" s="146"/>
      <c r="AF70" s="146"/>
      <c r="AG70" s="146" t="s">
        <v>197</v>
      </c>
      <c r="AH70" s="146">
        <v>0</v>
      </c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</row>
    <row r="71" spans="1:60" outlineLevel="3" x14ac:dyDescent="0.2">
      <c r="A71" s="153"/>
      <c r="B71" s="154"/>
      <c r="C71" s="187" t="s">
        <v>446</v>
      </c>
      <c r="D71" s="179"/>
      <c r="E71" s="180">
        <v>2</v>
      </c>
      <c r="F71" s="156"/>
      <c r="G71" s="156"/>
      <c r="H71" s="156"/>
      <c r="I71" s="156"/>
      <c r="J71" s="156"/>
      <c r="K71" s="156"/>
      <c r="L71" s="156"/>
      <c r="M71" s="156"/>
      <c r="N71" s="155"/>
      <c r="O71" s="155"/>
      <c r="P71" s="155"/>
      <c r="Q71" s="155"/>
      <c r="R71" s="156"/>
      <c r="S71" s="156"/>
      <c r="T71" s="156"/>
      <c r="U71" s="156"/>
      <c r="V71" s="156"/>
      <c r="W71" s="156"/>
      <c r="X71" s="156"/>
      <c r="Y71" s="156"/>
      <c r="Z71" s="146"/>
      <c r="AA71" s="146"/>
      <c r="AB71" s="146"/>
      <c r="AC71" s="146"/>
      <c r="AD71" s="146"/>
      <c r="AE71" s="146"/>
      <c r="AF71" s="146"/>
      <c r="AG71" s="146" t="s">
        <v>197</v>
      </c>
      <c r="AH71" s="146">
        <v>0</v>
      </c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</row>
    <row r="72" spans="1:60" ht="22.5" outlineLevel="1" x14ac:dyDescent="0.2">
      <c r="A72" s="167">
        <v>12</v>
      </c>
      <c r="B72" s="168" t="s">
        <v>431</v>
      </c>
      <c r="C72" s="175" t="s">
        <v>432</v>
      </c>
      <c r="D72" s="169" t="s">
        <v>191</v>
      </c>
      <c r="E72" s="170">
        <v>19.4192</v>
      </c>
      <c r="F72" s="171"/>
      <c r="G72" s="172">
        <f>ROUND(E72*F72,2)</f>
        <v>0</v>
      </c>
      <c r="H72" s="157"/>
      <c r="I72" s="156">
        <f>ROUND(E72*H72,2)</f>
        <v>0</v>
      </c>
      <c r="J72" s="157"/>
      <c r="K72" s="156">
        <f>ROUND(E72*J72,2)</f>
        <v>0</v>
      </c>
      <c r="L72" s="156">
        <v>21</v>
      </c>
      <c r="M72" s="156">
        <f>G72*(1+L72/100)</f>
        <v>0</v>
      </c>
      <c r="N72" s="155">
        <v>1.7</v>
      </c>
      <c r="O72" s="155">
        <f>ROUND(E72*N72,2)</f>
        <v>33.01</v>
      </c>
      <c r="P72" s="155">
        <v>0</v>
      </c>
      <c r="Q72" s="155">
        <f>ROUND(E72*P72,2)</f>
        <v>0</v>
      </c>
      <c r="R72" s="156"/>
      <c r="S72" s="156" t="s">
        <v>121</v>
      </c>
      <c r="T72" s="156" t="s">
        <v>121</v>
      </c>
      <c r="U72" s="156">
        <v>1.59</v>
      </c>
      <c r="V72" s="156">
        <f>ROUND(E72*U72,2)</f>
        <v>30.88</v>
      </c>
      <c r="W72" s="156"/>
      <c r="X72" s="156" t="s">
        <v>174</v>
      </c>
      <c r="Y72" s="156" t="s">
        <v>124</v>
      </c>
      <c r="Z72" s="146"/>
      <c r="AA72" s="146"/>
      <c r="AB72" s="146"/>
      <c r="AC72" s="146"/>
      <c r="AD72" s="146"/>
      <c r="AE72" s="146"/>
      <c r="AF72" s="146"/>
      <c r="AG72" s="146" t="s">
        <v>175</v>
      </c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</row>
    <row r="73" spans="1:60" ht="22.5" outlineLevel="2" x14ac:dyDescent="0.2">
      <c r="A73" s="153"/>
      <c r="B73" s="154"/>
      <c r="C73" s="247" t="s">
        <v>447</v>
      </c>
      <c r="D73" s="248"/>
      <c r="E73" s="248"/>
      <c r="F73" s="248"/>
      <c r="G73" s="248"/>
      <c r="H73" s="156"/>
      <c r="I73" s="156"/>
      <c r="J73" s="156"/>
      <c r="K73" s="156"/>
      <c r="L73" s="156"/>
      <c r="M73" s="156"/>
      <c r="N73" s="155"/>
      <c r="O73" s="155"/>
      <c r="P73" s="155"/>
      <c r="Q73" s="155"/>
      <c r="R73" s="156"/>
      <c r="S73" s="156"/>
      <c r="T73" s="156"/>
      <c r="U73" s="156"/>
      <c r="V73" s="156"/>
      <c r="W73" s="156"/>
      <c r="X73" s="156"/>
      <c r="Y73" s="156"/>
      <c r="Z73" s="146"/>
      <c r="AA73" s="146"/>
      <c r="AB73" s="146"/>
      <c r="AC73" s="146"/>
      <c r="AD73" s="146"/>
      <c r="AE73" s="146"/>
      <c r="AF73" s="146"/>
      <c r="AG73" s="146" t="s">
        <v>127</v>
      </c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73" t="str">
        <f>C73</f>
        <v>- obsyp vodovodního potrubí PEd32, kanalizačního potrubí PVC DN160, materál ŠP, vždy 300 mm nad horní líc potrubí</v>
      </c>
      <c r="BB73" s="146"/>
      <c r="BC73" s="146"/>
      <c r="BD73" s="146"/>
      <c r="BE73" s="146"/>
      <c r="BF73" s="146"/>
      <c r="BG73" s="146"/>
      <c r="BH73" s="146"/>
    </row>
    <row r="74" spans="1:60" ht="22.5" outlineLevel="2" x14ac:dyDescent="0.2">
      <c r="A74" s="153"/>
      <c r="B74" s="154"/>
      <c r="C74" s="187" t="s">
        <v>448</v>
      </c>
      <c r="D74" s="179"/>
      <c r="E74" s="180">
        <v>11.4872</v>
      </c>
      <c r="F74" s="156"/>
      <c r="G74" s="156"/>
      <c r="H74" s="156"/>
      <c r="I74" s="156"/>
      <c r="J74" s="156"/>
      <c r="K74" s="156"/>
      <c r="L74" s="156"/>
      <c r="M74" s="156"/>
      <c r="N74" s="155"/>
      <c r="O74" s="155"/>
      <c r="P74" s="155"/>
      <c r="Q74" s="155"/>
      <c r="R74" s="156"/>
      <c r="S74" s="156"/>
      <c r="T74" s="156"/>
      <c r="U74" s="156"/>
      <c r="V74" s="156"/>
      <c r="W74" s="156"/>
      <c r="X74" s="156"/>
      <c r="Y74" s="156"/>
      <c r="Z74" s="146"/>
      <c r="AA74" s="146"/>
      <c r="AB74" s="146"/>
      <c r="AC74" s="146"/>
      <c r="AD74" s="146"/>
      <c r="AE74" s="146"/>
      <c r="AF74" s="146"/>
      <c r="AG74" s="146" t="s">
        <v>197</v>
      </c>
      <c r="AH74" s="146">
        <v>0</v>
      </c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</row>
    <row r="75" spans="1:60" ht="22.5" outlineLevel="3" x14ac:dyDescent="0.2">
      <c r="A75" s="153"/>
      <c r="B75" s="154"/>
      <c r="C75" s="187" t="s">
        <v>449</v>
      </c>
      <c r="D75" s="179"/>
      <c r="E75" s="180">
        <v>4.968</v>
      </c>
      <c r="F75" s="156"/>
      <c r="G75" s="156"/>
      <c r="H75" s="156"/>
      <c r="I75" s="156"/>
      <c r="J75" s="156"/>
      <c r="K75" s="156"/>
      <c r="L75" s="156"/>
      <c r="M75" s="156"/>
      <c r="N75" s="155"/>
      <c r="O75" s="155"/>
      <c r="P75" s="155"/>
      <c r="Q75" s="155"/>
      <c r="R75" s="156"/>
      <c r="S75" s="156"/>
      <c r="T75" s="156"/>
      <c r="U75" s="156"/>
      <c r="V75" s="156"/>
      <c r="W75" s="156"/>
      <c r="X75" s="156"/>
      <c r="Y75" s="156"/>
      <c r="Z75" s="146"/>
      <c r="AA75" s="146"/>
      <c r="AB75" s="146"/>
      <c r="AC75" s="146"/>
      <c r="AD75" s="146"/>
      <c r="AE75" s="146"/>
      <c r="AF75" s="146"/>
      <c r="AG75" s="146" t="s">
        <v>197</v>
      </c>
      <c r="AH75" s="146">
        <v>0</v>
      </c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</row>
    <row r="76" spans="1:60" outlineLevel="3" x14ac:dyDescent="0.2">
      <c r="A76" s="153"/>
      <c r="B76" s="154"/>
      <c r="C76" s="187" t="s">
        <v>450</v>
      </c>
      <c r="D76" s="179"/>
      <c r="E76" s="180">
        <v>1.38</v>
      </c>
      <c r="F76" s="156"/>
      <c r="G76" s="156"/>
      <c r="H76" s="156"/>
      <c r="I76" s="156"/>
      <c r="J76" s="156"/>
      <c r="K76" s="156"/>
      <c r="L76" s="156"/>
      <c r="M76" s="156"/>
      <c r="N76" s="155"/>
      <c r="O76" s="155"/>
      <c r="P76" s="155"/>
      <c r="Q76" s="155"/>
      <c r="R76" s="156"/>
      <c r="S76" s="156"/>
      <c r="T76" s="156"/>
      <c r="U76" s="156"/>
      <c r="V76" s="156"/>
      <c r="W76" s="156"/>
      <c r="X76" s="156"/>
      <c r="Y76" s="156"/>
      <c r="Z76" s="146"/>
      <c r="AA76" s="146"/>
      <c r="AB76" s="146"/>
      <c r="AC76" s="146"/>
      <c r="AD76" s="146"/>
      <c r="AE76" s="146"/>
      <c r="AF76" s="146"/>
      <c r="AG76" s="146" t="s">
        <v>197</v>
      </c>
      <c r="AH76" s="146">
        <v>0</v>
      </c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</row>
    <row r="77" spans="1:60" outlineLevel="3" x14ac:dyDescent="0.2">
      <c r="A77" s="153"/>
      <c r="B77" s="154"/>
      <c r="C77" s="187" t="s">
        <v>451</v>
      </c>
      <c r="D77" s="179"/>
      <c r="E77" s="180">
        <v>0.66400000000000003</v>
      </c>
      <c r="F77" s="156"/>
      <c r="G77" s="156"/>
      <c r="H77" s="156"/>
      <c r="I77" s="156"/>
      <c r="J77" s="156"/>
      <c r="K77" s="156"/>
      <c r="L77" s="156"/>
      <c r="M77" s="156"/>
      <c r="N77" s="155"/>
      <c r="O77" s="155"/>
      <c r="P77" s="155"/>
      <c r="Q77" s="155"/>
      <c r="R77" s="156"/>
      <c r="S77" s="156"/>
      <c r="T77" s="156"/>
      <c r="U77" s="156"/>
      <c r="V77" s="156"/>
      <c r="W77" s="156"/>
      <c r="X77" s="156"/>
      <c r="Y77" s="156"/>
      <c r="Z77" s="146"/>
      <c r="AA77" s="146"/>
      <c r="AB77" s="146"/>
      <c r="AC77" s="146"/>
      <c r="AD77" s="146"/>
      <c r="AE77" s="146"/>
      <c r="AF77" s="146"/>
      <c r="AG77" s="146" t="s">
        <v>197</v>
      </c>
      <c r="AH77" s="146">
        <v>0</v>
      </c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</row>
    <row r="78" spans="1:60" ht="22.5" outlineLevel="3" x14ac:dyDescent="0.2">
      <c r="A78" s="153"/>
      <c r="B78" s="154"/>
      <c r="C78" s="187" t="s">
        <v>452</v>
      </c>
      <c r="D78" s="179"/>
      <c r="E78" s="180">
        <v>0.92</v>
      </c>
      <c r="F78" s="156"/>
      <c r="G78" s="156"/>
      <c r="H78" s="156"/>
      <c r="I78" s="156"/>
      <c r="J78" s="156"/>
      <c r="K78" s="156"/>
      <c r="L78" s="156"/>
      <c r="M78" s="156"/>
      <c r="N78" s="155"/>
      <c r="O78" s="155"/>
      <c r="P78" s="155"/>
      <c r="Q78" s="155"/>
      <c r="R78" s="156"/>
      <c r="S78" s="156"/>
      <c r="T78" s="156"/>
      <c r="U78" s="156"/>
      <c r="V78" s="156"/>
      <c r="W78" s="156"/>
      <c r="X78" s="156"/>
      <c r="Y78" s="156"/>
      <c r="Z78" s="146"/>
      <c r="AA78" s="146"/>
      <c r="AB78" s="146"/>
      <c r="AC78" s="146"/>
      <c r="AD78" s="146"/>
      <c r="AE78" s="146"/>
      <c r="AF78" s="146"/>
      <c r="AG78" s="146" t="s">
        <v>197</v>
      </c>
      <c r="AH78" s="146">
        <v>0</v>
      </c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</row>
    <row r="79" spans="1:60" outlineLevel="1" x14ac:dyDescent="0.2">
      <c r="A79" s="167">
        <v>13</v>
      </c>
      <c r="B79" s="168" t="s">
        <v>453</v>
      </c>
      <c r="C79" s="175" t="s">
        <v>454</v>
      </c>
      <c r="D79" s="169" t="s">
        <v>191</v>
      </c>
      <c r="E79" s="170">
        <v>53.067799999999998</v>
      </c>
      <c r="F79" s="171"/>
      <c r="G79" s="172">
        <f>ROUND(E79*F79,2)</f>
        <v>0</v>
      </c>
      <c r="H79" s="157"/>
      <c r="I79" s="156">
        <f>ROUND(E79*H79,2)</f>
        <v>0</v>
      </c>
      <c r="J79" s="157"/>
      <c r="K79" s="156">
        <f>ROUND(E79*J79,2)</f>
        <v>0</v>
      </c>
      <c r="L79" s="156">
        <v>21</v>
      </c>
      <c r="M79" s="156">
        <f>G79*(1+L79/100)</f>
        <v>0</v>
      </c>
      <c r="N79" s="155">
        <v>0</v>
      </c>
      <c r="O79" s="155">
        <f>ROUND(E79*N79,2)</f>
        <v>0</v>
      </c>
      <c r="P79" s="155">
        <v>0</v>
      </c>
      <c r="Q79" s="155">
        <f>ROUND(E79*P79,2)</f>
        <v>0</v>
      </c>
      <c r="R79" s="156"/>
      <c r="S79" s="156" t="s">
        <v>121</v>
      </c>
      <c r="T79" s="156" t="s">
        <v>121</v>
      </c>
      <c r="U79" s="156">
        <v>0</v>
      </c>
      <c r="V79" s="156">
        <f>ROUND(E79*U79,2)</f>
        <v>0</v>
      </c>
      <c r="W79" s="156"/>
      <c r="X79" s="156" t="s">
        <v>137</v>
      </c>
      <c r="Y79" s="156" t="s">
        <v>124</v>
      </c>
      <c r="Z79" s="146"/>
      <c r="AA79" s="146"/>
      <c r="AB79" s="146"/>
      <c r="AC79" s="146"/>
      <c r="AD79" s="146"/>
      <c r="AE79" s="146"/>
      <c r="AF79" s="146"/>
      <c r="AG79" s="146" t="s">
        <v>138</v>
      </c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</row>
    <row r="80" spans="1:60" outlineLevel="2" x14ac:dyDescent="0.2">
      <c r="A80" s="153"/>
      <c r="B80" s="154"/>
      <c r="C80" s="247" t="s">
        <v>455</v>
      </c>
      <c r="D80" s="248"/>
      <c r="E80" s="248"/>
      <c r="F80" s="248"/>
      <c r="G80" s="248"/>
      <c r="H80" s="156"/>
      <c r="I80" s="156"/>
      <c r="J80" s="156"/>
      <c r="K80" s="156"/>
      <c r="L80" s="156"/>
      <c r="M80" s="156"/>
      <c r="N80" s="155"/>
      <c r="O80" s="155"/>
      <c r="P80" s="155"/>
      <c r="Q80" s="155"/>
      <c r="R80" s="156"/>
      <c r="S80" s="156"/>
      <c r="T80" s="156"/>
      <c r="U80" s="156"/>
      <c r="V80" s="156"/>
      <c r="W80" s="156"/>
      <c r="X80" s="156"/>
      <c r="Y80" s="156"/>
      <c r="Z80" s="146"/>
      <c r="AA80" s="146"/>
      <c r="AB80" s="146"/>
      <c r="AC80" s="146"/>
      <c r="AD80" s="146"/>
      <c r="AE80" s="146"/>
      <c r="AF80" s="146"/>
      <c r="AG80" s="146" t="s">
        <v>127</v>
      </c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</row>
    <row r="81" spans="1:60" ht="22.5" outlineLevel="3" x14ac:dyDescent="0.2">
      <c r="A81" s="153"/>
      <c r="B81" s="154"/>
      <c r="C81" s="245" t="s">
        <v>456</v>
      </c>
      <c r="D81" s="246"/>
      <c r="E81" s="246"/>
      <c r="F81" s="246"/>
      <c r="G81" s="246"/>
      <c r="H81" s="156"/>
      <c r="I81" s="156"/>
      <c r="J81" s="156"/>
      <c r="K81" s="156"/>
      <c r="L81" s="156"/>
      <c r="M81" s="156"/>
      <c r="N81" s="155"/>
      <c r="O81" s="155"/>
      <c r="P81" s="155"/>
      <c r="Q81" s="155"/>
      <c r="R81" s="156"/>
      <c r="S81" s="156"/>
      <c r="T81" s="156"/>
      <c r="U81" s="156"/>
      <c r="V81" s="156"/>
      <c r="W81" s="156"/>
      <c r="X81" s="156"/>
      <c r="Y81" s="156"/>
      <c r="Z81" s="146"/>
      <c r="AA81" s="146"/>
      <c r="AB81" s="146"/>
      <c r="AC81" s="146"/>
      <c r="AD81" s="146"/>
      <c r="AE81" s="146"/>
      <c r="AF81" s="146"/>
      <c r="AG81" s="146" t="s">
        <v>127</v>
      </c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73" t="str">
        <f>C81</f>
        <v>Zásyp rýhy v zelení - vyzískaným výkopkem po úroveň pokládky ornice, v chodníku a komunikaci ŠD 0-63 po výšku provádění podkladních vrstev</v>
      </c>
      <c r="BB81" s="146"/>
      <c r="BC81" s="146"/>
      <c r="BD81" s="146"/>
      <c r="BE81" s="146"/>
      <c r="BF81" s="146"/>
      <c r="BG81" s="146"/>
      <c r="BH81" s="146"/>
    </row>
    <row r="82" spans="1:60" outlineLevel="3" x14ac:dyDescent="0.2">
      <c r="A82" s="153"/>
      <c r="B82" s="154"/>
      <c r="C82" s="245" t="s">
        <v>457</v>
      </c>
      <c r="D82" s="246"/>
      <c r="E82" s="246"/>
      <c r="F82" s="246"/>
      <c r="G82" s="246"/>
      <c r="H82" s="156"/>
      <c r="I82" s="156"/>
      <c r="J82" s="156"/>
      <c r="K82" s="156"/>
      <c r="L82" s="156"/>
      <c r="M82" s="156"/>
      <c r="N82" s="155"/>
      <c r="O82" s="155"/>
      <c r="P82" s="155"/>
      <c r="Q82" s="155"/>
      <c r="R82" s="156"/>
      <c r="S82" s="156"/>
      <c r="T82" s="156"/>
      <c r="U82" s="156"/>
      <c r="V82" s="156"/>
      <c r="W82" s="156"/>
      <c r="X82" s="156"/>
      <c r="Y82" s="156"/>
      <c r="Z82" s="146"/>
      <c r="AA82" s="146"/>
      <c r="AB82" s="146"/>
      <c r="AC82" s="146"/>
      <c r="AD82" s="146"/>
      <c r="AE82" s="146"/>
      <c r="AF82" s="146"/>
      <c r="AG82" s="146" t="s">
        <v>127</v>
      </c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</row>
    <row r="83" spans="1:60" ht="22.5" outlineLevel="2" x14ac:dyDescent="0.2">
      <c r="A83" s="153"/>
      <c r="B83" s="154"/>
      <c r="C83" s="187" t="s">
        <v>458</v>
      </c>
      <c r="D83" s="179"/>
      <c r="E83" s="180">
        <v>10.110300000000001</v>
      </c>
      <c r="F83" s="156"/>
      <c r="G83" s="156"/>
      <c r="H83" s="156"/>
      <c r="I83" s="156"/>
      <c r="J83" s="156"/>
      <c r="K83" s="156"/>
      <c r="L83" s="156"/>
      <c r="M83" s="156"/>
      <c r="N83" s="155"/>
      <c r="O83" s="155"/>
      <c r="P83" s="155"/>
      <c r="Q83" s="155"/>
      <c r="R83" s="156"/>
      <c r="S83" s="156"/>
      <c r="T83" s="156"/>
      <c r="U83" s="156"/>
      <c r="V83" s="156"/>
      <c r="W83" s="156"/>
      <c r="X83" s="156"/>
      <c r="Y83" s="156"/>
      <c r="Z83" s="146"/>
      <c r="AA83" s="146"/>
      <c r="AB83" s="146"/>
      <c r="AC83" s="146"/>
      <c r="AD83" s="146"/>
      <c r="AE83" s="146"/>
      <c r="AF83" s="146"/>
      <c r="AG83" s="146" t="s">
        <v>197</v>
      </c>
      <c r="AH83" s="146">
        <v>0</v>
      </c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</row>
    <row r="84" spans="1:60" outlineLevel="3" x14ac:dyDescent="0.2">
      <c r="A84" s="153"/>
      <c r="B84" s="154"/>
      <c r="C84" s="187" t="s">
        <v>459</v>
      </c>
      <c r="D84" s="179"/>
      <c r="E84" s="180">
        <v>1.25</v>
      </c>
      <c r="F84" s="156"/>
      <c r="G84" s="156"/>
      <c r="H84" s="156"/>
      <c r="I84" s="156"/>
      <c r="J84" s="156"/>
      <c r="K84" s="156"/>
      <c r="L84" s="156"/>
      <c r="M84" s="156"/>
      <c r="N84" s="155"/>
      <c r="O84" s="155"/>
      <c r="P84" s="155"/>
      <c r="Q84" s="155"/>
      <c r="R84" s="156"/>
      <c r="S84" s="156"/>
      <c r="T84" s="156"/>
      <c r="U84" s="156"/>
      <c r="V84" s="156"/>
      <c r="W84" s="156"/>
      <c r="X84" s="156"/>
      <c r="Y84" s="156"/>
      <c r="Z84" s="146"/>
      <c r="AA84" s="146"/>
      <c r="AB84" s="146"/>
      <c r="AC84" s="146"/>
      <c r="AD84" s="146"/>
      <c r="AE84" s="146"/>
      <c r="AF84" s="146"/>
      <c r="AG84" s="146" t="s">
        <v>197</v>
      </c>
      <c r="AH84" s="146">
        <v>0</v>
      </c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</row>
    <row r="85" spans="1:60" ht="22.5" outlineLevel="3" x14ac:dyDescent="0.2">
      <c r="A85" s="153"/>
      <c r="B85" s="154"/>
      <c r="C85" s="187" t="s">
        <v>460</v>
      </c>
      <c r="D85" s="179"/>
      <c r="E85" s="180">
        <v>17.212499999999999</v>
      </c>
      <c r="F85" s="156"/>
      <c r="G85" s="156"/>
      <c r="H85" s="156"/>
      <c r="I85" s="156"/>
      <c r="J85" s="156"/>
      <c r="K85" s="156"/>
      <c r="L85" s="156"/>
      <c r="M85" s="156"/>
      <c r="N85" s="155"/>
      <c r="O85" s="155"/>
      <c r="P85" s="155"/>
      <c r="Q85" s="155"/>
      <c r="R85" s="156"/>
      <c r="S85" s="156"/>
      <c r="T85" s="156"/>
      <c r="U85" s="156"/>
      <c r="V85" s="156"/>
      <c r="W85" s="156"/>
      <c r="X85" s="156"/>
      <c r="Y85" s="156"/>
      <c r="Z85" s="146"/>
      <c r="AA85" s="146"/>
      <c r="AB85" s="146"/>
      <c r="AC85" s="146"/>
      <c r="AD85" s="146"/>
      <c r="AE85" s="146"/>
      <c r="AF85" s="146"/>
      <c r="AG85" s="146" t="s">
        <v>197</v>
      </c>
      <c r="AH85" s="146">
        <v>0</v>
      </c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</row>
    <row r="86" spans="1:60" ht="22.5" outlineLevel="3" x14ac:dyDescent="0.2">
      <c r="A86" s="153"/>
      <c r="B86" s="154"/>
      <c r="C86" s="187" t="s">
        <v>461</v>
      </c>
      <c r="D86" s="179"/>
      <c r="E86" s="180">
        <v>5.2919999999999998</v>
      </c>
      <c r="F86" s="156"/>
      <c r="G86" s="156"/>
      <c r="H86" s="156"/>
      <c r="I86" s="156"/>
      <c r="J86" s="156"/>
      <c r="K86" s="156"/>
      <c r="L86" s="156"/>
      <c r="M86" s="156"/>
      <c r="N86" s="155"/>
      <c r="O86" s="155"/>
      <c r="P86" s="155"/>
      <c r="Q86" s="155"/>
      <c r="R86" s="156"/>
      <c r="S86" s="156"/>
      <c r="T86" s="156"/>
      <c r="U86" s="156"/>
      <c r="V86" s="156"/>
      <c r="W86" s="156"/>
      <c r="X86" s="156"/>
      <c r="Y86" s="156"/>
      <c r="Z86" s="146"/>
      <c r="AA86" s="146"/>
      <c r="AB86" s="146"/>
      <c r="AC86" s="146"/>
      <c r="AD86" s="146"/>
      <c r="AE86" s="146"/>
      <c r="AF86" s="146"/>
      <c r="AG86" s="146" t="s">
        <v>197</v>
      </c>
      <c r="AH86" s="146">
        <v>0</v>
      </c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</row>
    <row r="87" spans="1:60" ht="22.5" outlineLevel="3" x14ac:dyDescent="0.2">
      <c r="A87" s="153"/>
      <c r="B87" s="154"/>
      <c r="C87" s="187" t="s">
        <v>462</v>
      </c>
      <c r="D87" s="179"/>
      <c r="E87" s="180">
        <v>1.47</v>
      </c>
      <c r="F87" s="156"/>
      <c r="G87" s="156"/>
      <c r="H87" s="156"/>
      <c r="I87" s="156"/>
      <c r="J87" s="156"/>
      <c r="K87" s="156"/>
      <c r="L87" s="156"/>
      <c r="M87" s="156"/>
      <c r="N87" s="155"/>
      <c r="O87" s="155"/>
      <c r="P87" s="155"/>
      <c r="Q87" s="155"/>
      <c r="R87" s="156"/>
      <c r="S87" s="156"/>
      <c r="T87" s="156"/>
      <c r="U87" s="156"/>
      <c r="V87" s="156"/>
      <c r="W87" s="156"/>
      <c r="X87" s="156"/>
      <c r="Y87" s="156"/>
      <c r="Z87" s="146"/>
      <c r="AA87" s="146"/>
      <c r="AB87" s="146"/>
      <c r="AC87" s="146"/>
      <c r="AD87" s="146"/>
      <c r="AE87" s="146"/>
      <c r="AF87" s="146"/>
      <c r="AG87" s="146" t="s">
        <v>197</v>
      </c>
      <c r="AH87" s="146">
        <v>0</v>
      </c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</row>
    <row r="88" spans="1:60" outlineLevel="3" x14ac:dyDescent="0.2">
      <c r="A88" s="153"/>
      <c r="B88" s="154"/>
      <c r="C88" s="187" t="s">
        <v>463</v>
      </c>
      <c r="D88" s="179"/>
      <c r="E88" s="180">
        <v>11.275</v>
      </c>
      <c r="F88" s="156"/>
      <c r="G88" s="156"/>
      <c r="H88" s="156"/>
      <c r="I88" s="156"/>
      <c r="J88" s="156"/>
      <c r="K88" s="156"/>
      <c r="L88" s="156"/>
      <c r="M88" s="156"/>
      <c r="N88" s="155"/>
      <c r="O88" s="155"/>
      <c r="P88" s="155"/>
      <c r="Q88" s="155"/>
      <c r="R88" s="156"/>
      <c r="S88" s="156"/>
      <c r="T88" s="156"/>
      <c r="U88" s="156"/>
      <c r="V88" s="156"/>
      <c r="W88" s="156"/>
      <c r="X88" s="156"/>
      <c r="Y88" s="156"/>
      <c r="Z88" s="146"/>
      <c r="AA88" s="146"/>
      <c r="AB88" s="146"/>
      <c r="AC88" s="146"/>
      <c r="AD88" s="146"/>
      <c r="AE88" s="146"/>
      <c r="AF88" s="146"/>
      <c r="AG88" s="146" t="s">
        <v>197</v>
      </c>
      <c r="AH88" s="146">
        <v>0</v>
      </c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</row>
    <row r="89" spans="1:60" ht="22.5" outlineLevel="3" x14ac:dyDescent="0.2">
      <c r="A89" s="153"/>
      <c r="B89" s="154"/>
      <c r="C89" s="187" t="s">
        <v>464</v>
      </c>
      <c r="D89" s="179"/>
      <c r="E89" s="180">
        <v>0.91800000000000004</v>
      </c>
      <c r="F89" s="156"/>
      <c r="G89" s="156"/>
      <c r="H89" s="156"/>
      <c r="I89" s="156"/>
      <c r="J89" s="156"/>
      <c r="K89" s="156"/>
      <c r="L89" s="156"/>
      <c r="M89" s="156"/>
      <c r="N89" s="155"/>
      <c r="O89" s="155"/>
      <c r="P89" s="155"/>
      <c r="Q89" s="155"/>
      <c r="R89" s="156"/>
      <c r="S89" s="156"/>
      <c r="T89" s="156"/>
      <c r="U89" s="156"/>
      <c r="V89" s="156"/>
      <c r="W89" s="156"/>
      <c r="X89" s="156"/>
      <c r="Y89" s="156"/>
      <c r="Z89" s="146"/>
      <c r="AA89" s="146"/>
      <c r="AB89" s="146"/>
      <c r="AC89" s="146"/>
      <c r="AD89" s="146"/>
      <c r="AE89" s="146"/>
      <c r="AF89" s="146"/>
      <c r="AG89" s="146" t="s">
        <v>197</v>
      </c>
      <c r="AH89" s="146">
        <v>0</v>
      </c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</row>
    <row r="90" spans="1:60" ht="22.5" outlineLevel="3" x14ac:dyDescent="0.2">
      <c r="A90" s="153"/>
      <c r="B90" s="154"/>
      <c r="C90" s="187" t="s">
        <v>465</v>
      </c>
      <c r="D90" s="179"/>
      <c r="E90" s="180">
        <v>0.49</v>
      </c>
      <c r="F90" s="156"/>
      <c r="G90" s="156"/>
      <c r="H90" s="156"/>
      <c r="I90" s="156"/>
      <c r="J90" s="156"/>
      <c r="K90" s="156"/>
      <c r="L90" s="156"/>
      <c r="M90" s="156"/>
      <c r="N90" s="155"/>
      <c r="O90" s="155"/>
      <c r="P90" s="155"/>
      <c r="Q90" s="155"/>
      <c r="R90" s="156"/>
      <c r="S90" s="156"/>
      <c r="T90" s="156"/>
      <c r="U90" s="156"/>
      <c r="V90" s="156"/>
      <c r="W90" s="156"/>
      <c r="X90" s="156"/>
      <c r="Y90" s="156"/>
      <c r="Z90" s="146"/>
      <c r="AA90" s="146"/>
      <c r="AB90" s="146"/>
      <c r="AC90" s="146"/>
      <c r="AD90" s="146"/>
      <c r="AE90" s="146"/>
      <c r="AF90" s="146"/>
      <c r="AG90" s="146" t="s">
        <v>197</v>
      </c>
      <c r="AH90" s="146">
        <v>0</v>
      </c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</row>
    <row r="91" spans="1:60" outlineLevel="3" x14ac:dyDescent="0.2">
      <c r="A91" s="153"/>
      <c r="B91" s="154"/>
      <c r="C91" s="187" t="s">
        <v>466</v>
      </c>
      <c r="D91" s="179"/>
      <c r="E91" s="180">
        <v>0.55000000000000004</v>
      </c>
      <c r="F91" s="156"/>
      <c r="G91" s="156"/>
      <c r="H91" s="156"/>
      <c r="I91" s="156"/>
      <c r="J91" s="156"/>
      <c r="K91" s="156"/>
      <c r="L91" s="156"/>
      <c r="M91" s="156"/>
      <c r="N91" s="155"/>
      <c r="O91" s="155"/>
      <c r="P91" s="155"/>
      <c r="Q91" s="155"/>
      <c r="R91" s="156"/>
      <c r="S91" s="156"/>
      <c r="T91" s="156"/>
      <c r="U91" s="156"/>
      <c r="V91" s="156"/>
      <c r="W91" s="156"/>
      <c r="X91" s="156"/>
      <c r="Y91" s="156"/>
      <c r="Z91" s="146"/>
      <c r="AA91" s="146"/>
      <c r="AB91" s="146"/>
      <c r="AC91" s="146"/>
      <c r="AD91" s="146"/>
      <c r="AE91" s="146"/>
      <c r="AF91" s="146"/>
      <c r="AG91" s="146" t="s">
        <v>197</v>
      </c>
      <c r="AH91" s="146">
        <v>0</v>
      </c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</row>
    <row r="92" spans="1:60" ht="22.5" outlineLevel="3" x14ac:dyDescent="0.2">
      <c r="A92" s="153"/>
      <c r="B92" s="154"/>
      <c r="C92" s="187" t="s">
        <v>467</v>
      </c>
      <c r="D92" s="179"/>
      <c r="E92" s="180">
        <v>3</v>
      </c>
      <c r="F92" s="156"/>
      <c r="G92" s="156"/>
      <c r="H92" s="156"/>
      <c r="I92" s="156"/>
      <c r="J92" s="156"/>
      <c r="K92" s="156"/>
      <c r="L92" s="156"/>
      <c r="M92" s="156"/>
      <c r="N92" s="155"/>
      <c r="O92" s="155"/>
      <c r="P92" s="155"/>
      <c r="Q92" s="155"/>
      <c r="R92" s="156"/>
      <c r="S92" s="156"/>
      <c r="T92" s="156"/>
      <c r="U92" s="156"/>
      <c r="V92" s="156"/>
      <c r="W92" s="156"/>
      <c r="X92" s="156"/>
      <c r="Y92" s="156"/>
      <c r="Z92" s="146"/>
      <c r="AA92" s="146"/>
      <c r="AB92" s="146"/>
      <c r="AC92" s="146"/>
      <c r="AD92" s="146"/>
      <c r="AE92" s="146"/>
      <c r="AF92" s="146"/>
      <c r="AG92" s="146" t="s">
        <v>197</v>
      </c>
      <c r="AH92" s="146">
        <v>0</v>
      </c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</row>
    <row r="93" spans="1:60" ht="22.5" outlineLevel="3" x14ac:dyDescent="0.2">
      <c r="A93" s="153"/>
      <c r="B93" s="154"/>
      <c r="C93" s="187" t="s">
        <v>468</v>
      </c>
      <c r="D93" s="179"/>
      <c r="E93" s="180">
        <v>1.5</v>
      </c>
      <c r="F93" s="156"/>
      <c r="G93" s="156"/>
      <c r="H93" s="156"/>
      <c r="I93" s="156"/>
      <c r="J93" s="156"/>
      <c r="K93" s="156"/>
      <c r="L93" s="156"/>
      <c r="M93" s="156"/>
      <c r="N93" s="155"/>
      <c r="O93" s="155"/>
      <c r="P93" s="155"/>
      <c r="Q93" s="155"/>
      <c r="R93" s="156"/>
      <c r="S93" s="156"/>
      <c r="T93" s="156"/>
      <c r="U93" s="156"/>
      <c r="V93" s="156"/>
      <c r="W93" s="156"/>
      <c r="X93" s="156"/>
      <c r="Y93" s="156"/>
      <c r="Z93" s="146"/>
      <c r="AA93" s="146"/>
      <c r="AB93" s="146"/>
      <c r="AC93" s="146"/>
      <c r="AD93" s="146"/>
      <c r="AE93" s="146"/>
      <c r="AF93" s="146"/>
      <c r="AG93" s="146" t="s">
        <v>197</v>
      </c>
      <c r="AH93" s="146">
        <v>0</v>
      </c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</row>
    <row r="94" spans="1:60" outlineLevel="1" x14ac:dyDescent="0.2">
      <c r="A94" s="167">
        <v>14</v>
      </c>
      <c r="B94" s="168" t="s">
        <v>469</v>
      </c>
      <c r="C94" s="175" t="s">
        <v>470</v>
      </c>
      <c r="D94" s="169" t="s">
        <v>351</v>
      </c>
      <c r="E94" s="170">
        <v>24.992660000000001</v>
      </c>
      <c r="F94" s="171"/>
      <c r="G94" s="172">
        <f>ROUND(E94*F94,2)</f>
        <v>0</v>
      </c>
      <c r="H94" s="157"/>
      <c r="I94" s="156">
        <f>ROUND(E94*H94,2)</f>
        <v>0</v>
      </c>
      <c r="J94" s="157"/>
      <c r="K94" s="156">
        <f>ROUND(E94*J94,2)</f>
        <v>0</v>
      </c>
      <c r="L94" s="156">
        <v>21</v>
      </c>
      <c r="M94" s="156">
        <f>G94*(1+L94/100)</f>
        <v>0</v>
      </c>
      <c r="N94" s="155">
        <v>1</v>
      </c>
      <c r="O94" s="155">
        <f>ROUND(E94*N94,2)</f>
        <v>24.99</v>
      </c>
      <c r="P94" s="155">
        <v>0</v>
      </c>
      <c r="Q94" s="155">
        <f>ROUND(E94*P94,2)</f>
        <v>0</v>
      </c>
      <c r="R94" s="156" t="s">
        <v>304</v>
      </c>
      <c r="S94" s="156" t="s">
        <v>471</v>
      </c>
      <c r="T94" s="156" t="s">
        <v>471</v>
      </c>
      <c r="U94" s="156">
        <v>0</v>
      </c>
      <c r="V94" s="156">
        <f>ROUND(E94*U94,2)</f>
        <v>0</v>
      </c>
      <c r="W94" s="156"/>
      <c r="X94" s="156" t="s">
        <v>305</v>
      </c>
      <c r="Y94" s="156" t="s">
        <v>124</v>
      </c>
      <c r="Z94" s="146"/>
      <c r="AA94" s="146"/>
      <c r="AB94" s="146"/>
      <c r="AC94" s="146"/>
      <c r="AD94" s="146"/>
      <c r="AE94" s="146"/>
      <c r="AF94" s="146"/>
      <c r="AG94" s="146" t="s">
        <v>306</v>
      </c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</row>
    <row r="95" spans="1:60" ht="22.5" outlineLevel="2" x14ac:dyDescent="0.2">
      <c r="A95" s="153"/>
      <c r="B95" s="154"/>
      <c r="C95" s="247" t="s">
        <v>472</v>
      </c>
      <c r="D95" s="248"/>
      <c r="E95" s="248"/>
      <c r="F95" s="248"/>
      <c r="G95" s="248"/>
      <c r="H95" s="156"/>
      <c r="I95" s="156"/>
      <c r="J95" s="156"/>
      <c r="K95" s="156"/>
      <c r="L95" s="156"/>
      <c r="M95" s="156"/>
      <c r="N95" s="155"/>
      <c r="O95" s="155"/>
      <c r="P95" s="155"/>
      <c r="Q95" s="155"/>
      <c r="R95" s="156"/>
      <c r="S95" s="156"/>
      <c r="T95" s="156"/>
      <c r="U95" s="156"/>
      <c r="V95" s="156"/>
      <c r="W95" s="156"/>
      <c r="X95" s="156"/>
      <c r="Y95" s="156"/>
      <c r="Z95" s="146"/>
      <c r="AA95" s="146"/>
      <c r="AB95" s="146"/>
      <c r="AC95" s="146"/>
      <c r="AD95" s="146"/>
      <c r="AE95" s="146"/>
      <c r="AF95" s="146"/>
      <c r="AG95" s="146" t="s">
        <v>127</v>
      </c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73" t="str">
        <f>C95</f>
        <v>- materiál zásypu rýhy v prostoru komunikací a chodníků po výšky provadění podkladních vrstev, ŠD 0/63</v>
      </c>
      <c r="BB95" s="146"/>
      <c r="BC95" s="146"/>
      <c r="BD95" s="146"/>
      <c r="BE95" s="146"/>
      <c r="BF95" s="146"/>
      <c r="BG95" s="146"/>
      <c r="BH95" s="146"/>
    </row>
    <row r="96" spans="1:60" ht="22.5" outlineLevel="2" x14ac:dyDescent="0.2">
      <c r="A96" s="153"/>
      <c r="B96" s="154"/>
      <c r="C96" s="187" t="s">
        <v>473</v>
      </c>
      <c r="D96" s="179"/>
      <c r="E96" s="180">
        <v>22.242660000000001</v>
      </c>
      <c r="F96" s="156"/>
      <c r="G96" s="156"/>
      <c r="H96" s="156"/>
      <c r="I96" s="156"/>
      <c r="J96" s="156"/>
      <c r="K96" s="156"/>
      <c r="L96" s="156"/>
      <c r="M96" s="156"/>
      <c r="N96" s="155"/>
      <c r="O96" s="155"/>
      <c r="P96" s="155"/>
      <c r="Q96" s="155"/>
      <c r="R96" s="156"/>
      <c r="S96" s="156"/>
      <c r="T96" s="156"/>
      <c r="U96" s="156"/>
      <c r="V96" s="156"/>
      <c r="W96" s="156"/>
      <c r="X96" s="156"/>
      <c r="Y96" s="156"/>
      <c r="Z96" s="146"/>
      <c r="AA96" s="146"/>
      <c r="AB96" s="146"/>
      <c r="AC96" s="146"/>
      <c r="AD96" s="146"/>
      <c r="AE96" s="146"/>
      <c r="AF96" s="146"/>
      <c r="AG96" s="146" t="s">
        <v>197</v>
      </c>
      <c r="AH96" s="146">
        <v>0</v>
      </c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</row>
    <row r="97" spans="1:60" ht="22.5" outlineLevel="3" x14ac:dyDescent="0.2">
      <c r="A97" s="153"/>
      <c r="B97" s="154"/>
      <c r="C97" s="187" t="s">
        <v>474</v>
      </c>
      <c r="D97" s="179"/>
      <c r="E97" s="180">
        <v>2.75</v>
      </c>
      <c r="F97" s="156"/>
      <c r="G97" s="156"/>
      <c r="H97" s="156"/>
      <c r="I97" s="156"/>
      <c r="J97" s="156"/>
      <c r="K97" s="156"/>
      <c r="L97" s="156"/>
      <c r="M97" s="156"/>
      <c r="N97" s="155"/>
      <c r="O97" s="155"/>
      <c r="P97" s="155"/>
      <c r="Q97" s="155"/>
      <c r="R97" s="156"/>
      <c r="S97" s="156"/>
      <c r="T97" s="156"/>
      <c r="U97" s="156"/>
      <c r="V97" s="156"/>
      <c r="W97" s="156"/>
      <c r="X97" s="156"/>
      <c r="Y97" s="156"/>
      <c r="Z97" s="146"/>
      <c r="AA97" s="146"/>
      <c r="AB97" s="146"/>
      <c r="AC97" s="146"/>
      <c r="AD97" s="146"/>
      <c r="AE97" s="146"/>
      <c r="AF97" s="146"/>
      <c r="AG97" s="146" t="s">
        <v>197</v>
      </c>
      <c r="AH97" s="146">
        <v>0</v>
      </c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</row>
    <row r="98" spans="1:60" outlineLevel="1" x14ac:dyDescent="0.2">
      <c r="A98" s="167">
        <v>15</v>
      </c>
      <c r="B98" s="168" t="s">
        <v>475</v>
      </c>
      <c r="C98" s="175" t="s">
        <v>476</v>
      </c>
      <c r="D98" s="169" t="s">
        <v>351</v>
      </c>
      <c r="E98" s="170">
        <v>6.6</v>
      </c>
      <c r="F98" s="171"/>
      <c r="G98" s="172">
        <f>ROUND(E98*F98,2)</f>
        <v>0</v>
      </c>
      <c r="H98" s="157"/>
      <c r="I98" s="156">
        <f>ROUND(E98*H98,2)</f>
        <v>0</v>
      </c>
      <c r="J98" s="157"/>
      <c r="K98" s="156">
        <f>ROUND(E98*J98,2)</f>
        <v>0</v>
      </c>
      <c r="L98" s="156">
        <v>21</v>
      </c>
      <c r="M98" s="156">
        <f>G98*(1+L98/100)</f>
        <v>0</v>
      </c>
      <c r="N98" s="155">
        <v>1</v>
      </c>
      <c r="O98" s="155">
        <f>ROUND(E98*N98,2)</f>
        <v>6.6</v>
      </c>
      <c r="P98" s="155">
        <v>0</v>
      </c>
      <c r="Q98" s="155">
        <f>ROUND(E98*P98,2)</f>
        <v>0</v>
      </c>
      <c r="R98" s="156" t="s">
        <v>304</v>
      </c>
      <c r="S98" s="156" t="s">
        <v>121</v>
      </c>
      <c r="T98" s="156" t="s">
        <v>121</v>
      </c>
      <c r="U98" s="156">
        <v>0</v>
      </c>
      <c r="V98" s="156">
        <f>ROUND(E98*U98,2)</f>
        <v>0</v>
      </c>
      <c r="W98" s="156"/>
      <c r="X98" s="156" t="s">
        <v>305</v>
      </c>
      <c r="Y98" s="156" t="s">
        <v>124</v>
      </c>
      <c r="Z98" s="146"/>
      <c r="AA98" s="146"/>
      <c r="AB98" s="146"/>
      <c r="AC98" s="146"/>
      <c r="AD98" s="146"/>
      <c r="AE98" s="146"/>
      <c r="AF98" s="146"/>
      <c r="AG98" s="146" t="s">
        <v>306</v>
      </c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</row>
    <row r="99" spans="1:60" outlineLevel="2" x14ac:dyDescent="0.2">
      <c r="A99" s="153"/>
      <c r="B99" s="154"/>
      <c r="C99" s="247" t="s">
        <v>477</v>
      </c>
      <c r="D99" s="248"/>
      <c r="E99" s="248"/>
      <c r="F99" s="248"/>
      <c r="G99" s="248"/>
      <c r="H99" s="156"/>
      <c r="I99" s="156"/>
      <c r="J99" s="156"/>
      <c r="K99" s="156"/>
      <c r="L99" s="156"/>
      <c r="M99" s="156"/>
      <c r="N99" s="155"/>
      <c r="O99" s="155"/>
      <c r="P99" s="155"/>
      <c r="Q99" s="155"/>
      <c r="R99" s="156"/>
      <c r="S99" s="156"/>
      <c r="T99" s="156"/>
      <c r="U99" s="156"/>
      <c r="V99" s="156"/>
      <c r="W99" s="156"/>
      <c r="X99" s="156"/>
      <c r="Y99" s="156"/>
      <c r="Z99" s="146"/>
      <c r="AA99" s="146"/>
      <c r="AB99" s="146"/>
      <c r="AC99" s="146"/>
      <c r="AD99" s="146"/>
      <c r="AE99" s="146"/>
      <c r="AF99" s="146"/>
      <c r="AG99" s="146" t="s">
        <v>127</v>
      </c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</row>
    <row r="100" spans="1:60" ht="22.5" outlineLevel="2" x14ac:dyDescent="0.2">
      <c r="A100" s="153"/>
      <c r="B100" s="154"/>
      <c r="C100" s="187" t="s">
        <v>478</v>
      </c>
      <c r="D100" s="179"/>
      <c r="E100" s="180">
        <v>6.6</v>
      </c>
      <c r="F100" s="156"/>
      <c r="G100" s="156"/>
      <c r="H100" s="156"/>
      <c r="I100" s="156"/>
      <c r="J100" s="156"/>
      <c r="K100" s="156"/>
      <c r="L100" s="156"/>
      <c r="M100" s="156"/>
      <c r="N100" s="155"/>
      <c r="O100" s="155"/>
      <c r="P100" s="155"/>
      <c r="Q100" s="155"/>
      <c r="R100" s="156"/>
      <c r="S100" s="156"/>
      <c r="T100" s="156"/>
      <c r="U100" s="156"/>
      <c r="V100" s="156"/>
      <c r="W100" s="156"/>
      <c r="X100" s="156"/>
      <c r="Y100" s="156"/>
      <c r="Z100" s="146"/>
      <c r="AA100" s="146"/>
      <c r="AB100" s="146"/>
      <c r="AC100" s="146"/>
      <c r="AD100" s="146"/>
      <c r="AE100" s="146"/>
      <c r="AF100" s="146"/>
      <c r="AG100" s="146" t="s">
        <v>197</v>
      </c>
      <c r="AH100" s="146">
        <v>0</v>
      </c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</row>
    <row r="101" spans="1:60" outlineLevel="1" x14ac:dyDescent="0.2">
      <c r="A101" s="167">
        <v>16</v>
      </c>
      <c r="B101" s="168" t="s">
        <v>479</v>
      </c>
      <c r="C101" s="175" t="s">
        <v>480</v>
      </c>
      <c r="D101" s="169" t="s">
        <v>200</v>
      </c>
      <c r="E101" s="170">
        <v>16.8</v>
      </c>
      <c r="F101" s="171"/>
      <c r="G101" s="172">
        <f>ROUND(E101*F101,2)</f>
        <v>0</v>
      </c>
      <c r="H101" s="157"/>
      <c r="I101" s="156">
        <f>ROUND(E101*H101,2)</f>
        <v>0</v>
      </c>
      <c r="J101" s="157"/>
      <c r="K101" s="156">
        <f>ROUND(E101*J101,2)</f>
        <v>0</v>
      </c>
      <c r="L101" s="156">
        <v>21</v>
      </c>
      <c r="M101" s="156">
        <f>G101*(1+L101/100)</f>
        <v>0</v>
      </c>
      <c r="N101" s="155">
        <v>2.9999999999999997E-4</v>
      </c>
      <c r="O101" s="155">
        <f>ROUND(E101*N101,2)</f>
        <v>0.01</v>
      </c>
      <c r="P101" s="155">
        <v>0</v>
      </c>
      <c r="Q101" s="155">
        <f>ROUND(E101*P101,2)</f>
        <v>0</v>
      </c>
      <c r="R101" s="156" t="s">
        <v>304</v>
      </c>
      <c r="S101" s="156" t="s">
        <v>121</v>
      </c>
      <c r="T101" s="156" t="s">
        <v>121</v>
      </c>
      <c r="U101" s="156">
        <v>0</v>
      </c>
      <c r="V101" s="156">
        <f>ROUND(E101*U101,2)</f>
        <v>0</v>
      </c>
      <c r="W101" s="156"/>
      <c r="X101" s="156" t="s">
        <v>305</v>
      </c>
      <c r="Y101" s="156" t="s">
        <v>124</v>
      </c>
      <c r="Z101" s="146"/>
      <c r="AA101" s="146"/>
      <c r="AB101" s="146"/>
      <c r="AC101" s="146"/>
      <c r="AD101" s="146"/>
      <c r="AE101" s="146"/>
      <c r="AF101" s="146"/>
      <c r="AG101" s="146" t="s">
        <v>306</v>
      </c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</row>
    <row r="102" spans="1:60" outlineLevel="2" x14ac:dyDescent="0.2">
      <c r="A102" s="153"/>
      <c r="B102" s="154"/>
      <c r="C102" s="247" t="s">
        <v>481</v>
      </c>
      <c r="D102" s="248"/>
      <c r="E102" s="248"/>
      <c r="F102" s="248"/>
      <c r="G102" s="248"/>
      <c r="H102" s="156"/>
      <c r="I102" s="156"/>
      <c r="J102" s="156"/>
      <c r="K102" s="156"/>
      <c r="L102" s="156"/>
      <c r="M102" s="156"/>
      <c r="N102" s="155"/>
      <c r="O102" s="155"/>
      <c r="P102" s="155"/>
      <c r="Q102" s="155"/>
      <c r="R102" s="156"/>
      <c r="S102" s="156"/>
      <c r="T102" s="156"/>
      <c r="U102" s="156"/>
      <c r="V102" s="156"/>
      <c r="W102" s="156"/>
      <c r="X102" s="156"/>
      <c r="Y102" s="156"/>
      <c r="Z102" s="146"/>
      <c r="AA102" s="146"/>
      <c r="AB102" s="146"/>
      <c r="AC102" s="146"/>
      <c r="AD102" s="146"/>
      <c r="AE102" s="146"/>
      <c r="AF102" s="146"/>
      <c r="AG102" s="146" t="s">
        <v>127</v>
      </c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</row>
    <row r="103" spans="1:60" outlineLevel="2" x14ac:dyDescent="0.2">
      <c r="A103" s="153"/>
      <c r="B103" s="154"/>
      <c r="C103" s="187" t="s">
        <v>482</v>
      </c>
      <c r="D103" s="179"/>
      <c r="E103" s="180">
        <v>16.8</v>
      </c>
      <c r="F103" s="156"/>
      <c r="G103" s="156"/>
      <c r="H103" s="156"/>
      <c r="I103" s="156"/>
      <c r="J103" s="156"/>
      <c r="K103" s="156"/>
      <c r="L103" s="156"/>
      <c r="M103" s="156"/>
      <c r="N103" s="155"/>
      <c r="O103" s="155"/>
      <c r="P103" s="155"/>
      <c r="Q103" s="155"/>
      <c r="R103" s="156"/>
      <c r="S103" s="156"/>
      <c r="T103" s="156"/>
      <c r="U103" s="156"/>
      <c r="V103" s="156"/>
      <c r="W103" s="156"/>
      <c r="X103" s="156"/>
      <c r="Y103" s="156"/>
      <c r="Z103" s="146"/>
      <c r="AA103" s="146"/>
      <c r="AB103" s="146"/>
      <c r="AC103" s="146"/>
      <c r="AD103" s="146"/>
      <c r="AE103" s="146"/>
      <c r="AF103" s="146"/>
      <c r="AG103" s="146" t="s">
        <v>197</v>
      </c>
      <c r="AH103" s="146">
        <v>0</v>
      </c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</row>
    <row r="104" spans="1:60" outlineLevel="1" x14ac:dyDescent="0.2">
      <c r="A104" s="167">
        <v>17</v>
      </c>
      <c r="B104" s="168" t="s">
        <v>483</v>
      </c>
      <c r="C104" s="175" t="s">
        <v>484</v>
      </c>
      <c r="D104" s="169" t="s">
        <v>200</v>
      </c>
      <c r="E104" s="170">
        <v>14</v>
      </c>
      <c r="F104" s="171"/>
      <c r="G104" s="172">
        <f>ROUND(E104*F104,2)</f>
        <v>0</v>
      </c>
      <c r="H104" s="157"/>
      <c r="I104" s="156">
        <f>ROUND(E104*H104,2)</f>
        <v>0</v>
      </c>
      <c r="J104" s="157"/>
      <c r="K104" s="156">
        <f>ROUND(E104*J104,2)</f>
        <v>0</v>
      </c>
      <c r="L104" s="156">
        <v>21</v>
      </c>
      <c r="M104" s="156">
        <f>G104*(1+L104/100)</f>
        <v>0</v>
      </c>
      <c r="N104" s="155">
        <v>3.0000000000000001E-5</v>
      </c>
      <c r="O104" s="155">
        <f>ROUND(E104*N104,2)</f>
        <v>0</v>
      </c>
      <c r="P104" s="155">
        <v>0</v>
      </c>
      <c r="Q104" s="155">
        <f>ROUND(E104*P104,2)</f>
        <v>0</v>
      </c>
      <c r="R104" s="156"/>
      <c r="S104" s="156" t="s">
        <v>121</v>
      </c>
      <c r="T104" s="156" t="s">
        <v>121</v>
      </c>
      <c r="U104" s="156">
        <v>0.03</v>
      </c>
      <c r="V104" s="156">
        <f>ROUND(E104*U104,2)</f>
        <v>0.42</v>
      </c>
      <c r="W104" s="156"/>
      <c r="X104" s="156" t="s">
        <v>174</v>
      </c>
      <c r="Y104" s="156" t="s">
        <v>124</v>
      </c>
      <c r="Z104" s="146"/>
      <c r="AA104" s="146"/>
      <c r="AB104" s="146"/>
      <c r="AC104" s="146"/>
      <c r="AD104" s="146"/>
      <c r="AE104" s="146"/>
      <c r="AF104" s="146"/>
      <c r="AG104" s="146" t="s">
        <v>175</v>
      </c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</row>
    <row r="105" spans="1:60" outlineLevel="2" x14ac:dyDescent="0.2">
      <c r="A105" s="153"/>
      <c r="B105" s="154"/>
      <c r="C105" s="247" t="s">
        <v>485</v>
      </c>
      <c r="D105" s="248"/>
      <c r="E105" s="248"/>
      <c r="F105" s="248"/>
      <c r="G105" s="248"/>
      <c r="H105" s="156"/>
      <c r="I105" s="156"/>
      <c r="J105" s="156"/>
      <c r="K105" s="156"/>
      <c r="L105" s="156"/>
      <c r="M105" s="156"/>
      <c r="N105" s="155"/>
      <c r="O105" s="155"/>
      <c r="P105" s="155"/>
      <c r="Q105" s="155"/>
      <c r="R105" s="156"/>
      <c r="S105" s="156"/>
      <c r="T105" s="156"/>
      <c r="U105" s="156"/>
      <c r="V105" s="156"/>
      <c r="W105" s="156"/>
      <c r="X105" s="156"/>
      <c r="Y105" s="156"/>
      <c r="Z105" s="146"/>
      <c r="AA105" s="146"/>
      <c r="AB105" s="146"/>
      <c r="AC105" s="146"/>
      <c r="AD105" s="146"/>
      <c r="AE105" s="146"/>
      <c r="AF105" s="146"/>
      <c r="AG105" s="146" t="s">
        <v>127</v>
      </c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</row>
    <row r="106" spans="1:60" outlineLevel="2" x14ac:dyDescent="0.2">
      <c r="A106" s="153"/>
      <c r="B106" s="154"/>
      <c r="C106" s="187" t="s">
        <v>486</v>
      </c>
      <c r="D106" s="179"/>
      <c r="E106" s="180">
        <v>14</v>
      </c>
      <c r="F106" s="156"/>
      <c r="G106" s="156"/>
      <c r="H106" s="156"/>
      <c r="I106" s="156"/>
      <c r="J106" s="156"/>
      <c r="K106" s="156"/>
      <c r="L106" s="156"/>
      <c r="M106" s="156"/>
      <c r="N106" s="155"/>
      <c r="O106" s="155"/>
      <c r="P106" s="155"/>
      <c r="Q106" s="155"/>
      <c r="R106" s="156"/>
      <c r="S106" s="156"/>
      <c r="T106" s="156"/>
      <c r="U106" s="156"/>
      <c r="V106" s="156"/>
      <c r="W106" s="156"/>
      <c r="X106" s="156"/>
      <c r="Y106" s="156"/>
      <c r="Z106" s="146"/>
      <c r="AA106" s="146"/>
      <c r="AB106" s="146"/>
      <c r="AC106" s="146"/>
      <c r="AD106" s="146"/>
      <c r="AE106" s="146"/>
      <c r="AF106" s="146"/>
      <c r="AG106" s="146" t="s">
        <v>197</v>
      </c>
      <c r="AH106" s="146">
        <v>0</v>
      </c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</row>
    <row r="107" spans="1:60" x14ac:dyDescent="0.2">
      <c r="A107" s="160" t="s">
        <v>116</v>
      </c>
      <c r="B107" s="161" t="s">
        <v>77</v>
      </c>
      <c r="C107" s="174" t="s">
        <v>78</v>
      </c>
      <c r="D107" s="162"/>
      <c r="E107" s="163"/>
      <c r="F107" s="164"/>
      <c r="G107" s="165">
        <f>SUMIF(AG108:AG211,"&lt;&gt;NOR",G108:G211)</f>
        <v>0</v>
      </c>
      <c r="H107" s="159"/>
      <c r="I107" s="159">
        <f>SUM(I108:I211)</f>
        <v>0</v>
      </c>
      <c r="J107" s="159"/>
      <c r="K107" s="159">
        <f>SUM(K108:K211)</f>
        <v>0</v>
      </c>
      <c r="L107" s="159"/>
      <c r="M107" s="159">
        <f>SUM(M108:M211)</f>
        <v>0</v>
      </c>
      <c r="N107" s="158"/>
      <c r="O107" s="158">
        <f>SUM(O108:O211)</f>
        <v>0.4</v>
      </c>
      <c r="P107" s="158"/>
      <c r="Q107" s="158">
        <f>SUM(Q108:Q211)</f>
        <v>0</v>
      </c>
      <c r="R107" s="159"/>
      <c r="S107" s="159"/>
      <c r="T107" s="159"/>
      <c r="U107" s="159"/>
      <c r="V107" s="159">
        <f>SUM(V108:V211)</f>
        <v>30.130000000000003</v>
      </c>
      <c r="W107" s="159"/>
      <c r="X107" s="159"/>
      <c r="Y107" s="159"/>
      <c r="AG107" t="s">
        <v>117</v>
      </c>
    </row>
    <row r="108" spans="1:60" outlineLevel="1" x14ac:dyDescent="0.2">
      <c r="A108" s="167">
        <v>18</v>
      </c>
      <c r="B108" s="168" t="s">
        <v>487</v>
      </c>
      <c r="C108" s="175" t="s">
        <v>488</v>
      </c>
      <c r="D108" s="169" t="s">
        <v>312</v>
      </c>
      <c r="E108" s="170">
        <v>34.6</v>
      </c>
      <c r="F108" s="171"/>
      <c r="G108" s="172">
        <f>ROUND(E108*F108,2)</f>
        <v>0</v>
      </c>
      <c r="H108" s="157"/>
      <c r="I108" s="156">
        <f>ROUND(E108*H108,2)</f>
        <v>0</v>
      </c>
      <c r="J108" s="157"/>
      <c r="K108" s="156">
        <f>ROUND(E108*J108,2)</f>
        <v>0</v>
      </c>
      <c r="L108" s="156">
        <v>21</v>
      </c>
      <c r="M108" s="156">
        <f>G108*(1+L108/100)</f>
        <v>0</v>
      </c>
      <c r="N108" s="155">
        <v>0</v>
      </c>
      <c r="O108" s="155">
        <f>ROUND(E108*N108,2)</f>
        <v>0</v>
      </c>
      <c r="P108" s="155">
        <v>0</v>
      </c>
      <c r="Q108" s="155">
        <f>ROUND(E108*P108,2)</f>
        <v>0</v>
      </c>
      <c r="R108" s="156"/>
      <c r="S108" s="156" t="s">
        <v>121</v>
      </c>
      <c r="T108" s="156" t="s">
        <v>121</v>
      </c>
      <c r="U108" s="156">
        <v>3.4000000000000002E-2</v>
      </c>
      <c r="V108" s="156">
        <f>ROUND(E108*U108,2)</f>
        <v>1.18</v>
      </c>
      <c r="W108" s="156"/>
      <c r="X108" s="156" t="s">
        <v>174</v>
      </c>
      <c r="Y108" s="156" t="s">
        <v>124</v>
      </c>
      <c r="Z108" s="146"/>
      <c r="AA108" s="146"/>
      <c r="AB108" s="146"/>
      <c r="AC108" s="146"/>
      <c r="AD108" s="146"/>
      <c r="AE108" s="146"/>
      <c r="AF108" s="146"/>
      <c r="AG108" s="146" t="s">
        <v>175</v>
      </c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</row>
    <row r="109" spans="1:60" outlineLevel="2" x14ac:dyDescent="0.2">
      <c r="A109" s="153"/>
      <c r="B109" s="154"/>
      <c r="C109" s="247" t="s">
        <v>489</v>
      </c>
      <c r="D109" s="248"/>
      <c r="E109" s="248"/>
      <c r="F109" s="248"/>
      <c r="G109" s="248"/>
      <c r="H109" s="156"/>
      <c r="I109" s="156"/>
      <c r="J109" s="156"/>
      <c r="K109" s="156"/>
      <c r="L109" s="156"/>
      <c r="M109" s="156"/>
      <c r="N109" s="155"/>
      <c r="O109" s="155"/>
      <c r="P109" s="155"/>
      <c r="Q109" s="155"/>
      <c r="R109" s="156"/>
      <c r="S109" s="156"/>
      <c r="T109" s="156"/>
      <c r="U109" s="156"/>
      <c r="V109" s="156"/>
      <c r="W109" s="156"/>
      <c r="X109" s="156"/>
      <c r="Y109" s="156"/>
      <c r="Z109" s="146"/>
      <c r="AA109" s="146"/>
      <c r="AB109" s="146"/>
      <c r="AC109" s="146"/>
      <c r="AD109" s="146"/>
      <c r="AE109" s="146"/>
      <c r="AF109" s="146"/>
      <c r="AG109" s="146" t="s">
        <v>127</v>
      </c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</row>
    <row r="110" spans="1:60" ht="22.5" outlineLevel="1" x14ac:dyDescent="0.2">
      <c r="A110" s="167">
        <v>19</v>
      </c>
      <c r="B110" s="168" t="s">
        <v>490</v>
      </c>
      <c r="C110" s="175" t="s">
        <v>491</v>
      </c>
      <c r="D110" s="169" t="s">
        <v>312</v>
      </c>
      <c r="E110" s="170">
        <v>41.52</v>
      </c>
      <c r="F110" s="171"/>
      <c r="G110" s="172">
        <f>ROUND(E110*F110,2)</f>
        <v>0</v>
      </c>
      <c r="H110" s="157"/>
      <c r="I110" s="156">
        <f>ROUND(E110*H110,2)</f>
        <v>0</v>
      </c>
      <c r="J110" s="157"/>
      <c r="K110" s="156">
        <f>ROUND(E110*J110,2)</f>
        <v>0</v>
      </c>
      <c r="L110" s="156">
        <v>21</v>
      </c>
      <c r="M110" s="156">
        <f>G110*(1+L110/100)</f>
        <v>0</v>
      </c>
      <c r="N110" s="155">
        <v>2.7999999999999998E-4</v>
      </c>
      <c r="O110" s="155">
        <f>ROUND(E110*N110,2)</f>
        <v>0.01</v>
      </c>
      <c r="P110" s="155">
        <v>0</v>
      </c>
      <c r="Q110" s="155">
        <f>ROUND(E110*P110,2)</f>
        <v>0</v>
      </c>
      <c r="R110" s="156" t="s">
        <v>304</v>
      </c>
      <c r="S110" s="156" t="s">
        <v>121</v>
      </c>
      <c r="T110" s="156" t="s">
        <v>121</v>
      </c>
      <c r="U110" s="156">
        <v>0</v>
      </c>
      <c r="V110" s="156">
        <f>ROUND(E110*U110,2)</f>
        <v>0</v>
      </c>
      <c r="W110" s="156"/>
      <c r="X110" s="156" t="s">
        <v>305</v>
      </c>
      <c r="Y110" s="156" t="s">
        <v>124</v>
      </c>
      <c r="Z110" s="146"/>
      <c r="AA110" s="146"/>
      <c r="AB110" s="146"/>
      <c r="AC110" s="146"/>
      <c r="AD110" s="146"/>
      <c r="AE110" s="146"/>
      <c r="AF110" s="146"/>
      <c r="AG110" s="146" t="s">
        <v>306</v>
      </c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</row>
    <row r="111" spans="1:60" outlineLevel="2" x14ac:dyDescent="0.2">
      <c r="A111" s="153"/>
      <c r="B111" s="154"/>
      <c r="C111" s="247" t="s">
        <v>489</v>
      </c>
      <c r="D111" s="248"/>
      <c r="E111" s="248"/>
      <c r="F111" s="248"/>
      <c r="G111" s="248"/>
      <c r="H111" s="156"/>
      <c r="I111" s="156"/>
      <c r="J111" s="156"/>
      <c r="K111" s="156"/>
      <c r="L111" s="156"/>
      <c r="M111" s="156"/>
      <c r="N111" s="155"/>
      <c r="O111" s="155"/>
      <c r="P111" s="155"/>
      <c r="Q111" s="155"/>
      <c r="R111" s="156"/>
      <c r="S111" s="156"/>
      <c r="T111" s="156"/>
      <c r="U111" s="156"/>
      <c r="V111" s="156"/>
      <c r="W111" s="156"/>
      <c r="X111" s="156"/>
      <c r="Y111" s="156"/>
      <c r="Z111" s="146"/>
      <c r="AA111" s="146"/>
      <c r="AB111" s="146"/>
      <c r="AC111" s="146"/>
      <c r="AD111" s="146"/>
      <c r="AE111" s="146"/>
      <c r="AF111" s="146"/>
      <c r="AG111" s="146" t="s">
        <v>127</v>
      </c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</row>
    <row r="112" spans="1:60" outlineLevel="2" x14ac:dyDescent="0.2">
      <c r="A112" s="153"/>
      <c r="B112" s="154"/>
      <c r="C112" s="187" t="s">
        <v>492</v>
      </c>
      <c r="D112" s="179"/>
      <c r="E112" s="180">
        <v>41.52</v>
      </c>
      <c r="F112" s="156"/>
      <c r="G112" s="156"/>
      <c r="H112" s="156"/>
      <c r="I112" s="156"/>
      <c r="J112" s="156"/>
      <c r="K112" s="156"/>
      <c r="L112" s="156"/>
      <c r="M112" s="156"/>
      <c r="N112" s="155"/>
      <c r="O112" s="155"/>
      <c r="P112" s="155"/>
      <c r="Q112" s="155"/>
      <c r="R112" s="156"/>
      <c r="S112" s="156"/>
      <c r="T112" s="156"/>
      <c r="U112" s="156"/>
      <c r="V112" s="156"/>
      <c r="W112" s="156"/>
      <c r="X112" s="156"/>
      <c r="Y112" s="156"/>
      <c r="Z112" s="146"/>
      <c r="AA112" s="146"/>
      <c r="AB112" s="146"/>
      <c r="AC112" s="146"/>
      <c r="AD112" s="146"/>
      <c r="AE112" s="146"/>
      <c r="AF112" s="146"/>
      <c r="AG112" s="146" t="s">
        <v>197</v>
      </c>
      <c r="AH112" s="146">
        <v>0</v>
      </c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</row>
    <row r="113" spans="1:60" outlineLevel="1" x14ac:dyDescent="0.2">
      <c r="A113" s="167">
        <v>20</v>
      </c>
      <c r="B113" s="168" t="s">
        <v>493</v>
      </c>
      <c r="C113" s="175" t="s">
        <v>494</v>
      </c>
      <c r="D113" s="169" t="s">
        <v>338</v>
      </c>
      <c r="E113" s="170">
        <v>4</v>
      </c>
      <c r="F113" s="171"/>
      <c r="G113" s="172">
        <f>ROUND(E113*F113,2)</f>
        <v>0</v>
      </c>
      <c r="H113" s="157"/>
      <c r="I113" s="156">
        <f>ROUND(E113*H113,2)</f>
        <v>0</v>
      </c>
      <c r="J113" s="157"/>
      <c r="K113" s="156">
        <f>ROUND(E113*J113,2)</f>
        <v>0</v>
      </c>
      <c r="L113" s="156">
        <v>21</v>
      </c>
      <c r="M113" s="156">
        <f>G113*(1+L113/100)</f>
        <v>0</v>
      </c>
      <c r="N113" s="155">
        <v>5.0000000000000002E-5</v>
      </c>
      <c r="O113" s="155">
        <f>ROUND(E113*N113,2)</f>
        <v>0</v>
      </c>
      <c r="P113" s="155">
        <v>0</v>
      </c>
      <c r="Q113" s="155">
        <f>ROUND(E113*P113,2)</f>
        <v>0</v>
      </c>
      <c r="R113" s="156" t="s">
        <v>304</v>
      </c>
      <c r="S113" s="156" t="s">
        <v>121</v>
      </c>
      <c r="T113" s="156" t="s">
        <v>121</v>
      </c>
      <c r="U113" s="156">
        <v>0</v>
      </c>
      <c r="V113" s="156">
        <f>ROUND(E113*U113,2)</f>
        <v>0</v>
      </c>
      <c r="W113" s="156"/>
      <c r="X113" s="156" t="s">
        <v>305</v>
      </c>
      <c r="Y113" s="156" t="s">
        <v>124</v>
      </c>
      <c r="Z113" s="146"/>
      <c r="AA113" s="146"/>
      <c r="AB113" s="146"/>
      <c r="AC113" s="146"/>
      <c r="AD113" s="146"/>
      <c r="AE113" s="146"/>
      <c r="AF113" s="146"/>
      <c r="AG113" s="146" t="s">
        <v>306</v>
      </c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</row>
    <row r="114" spans="1:60" outlineLevel="2" x14ac:dyDescent="0.2">
      <c r="A114" s="153"/>
      <c r="B114" s="154"/>
      <c r="C114" s="247" t="s">
        <v>489</v>
      </c>
      <c r="D114" s="248"/>
      <c r="E114" s="248"/>
      <c r="F114" s="248"/>
      <c r="G114" s="248"/>
      <c r="H114" s="156"/>
      <c r="I114" s="156"/>
      <c r="J114" s="156"/>
      <c r="K114" s="156"/>
      <c r="L114" s="156"/>
      <c r="M114" s="156"/>
      <c r="N114" s="155"/>
      <c r="O114" s="155"/>
      <c r="P114" s="155"/>
      <c r="Q114" s="155"/>
      <c r="R114" s="156"/>
      <c r="S114" s="156"/>
      <c r="T114" s="156"/>
      <c r="U114" s="156"/>
      <c r="V114" s="156"/>
      <c r="W114" s="156"/>
      <c r="X114" s="156"/>
      <c r="Y114" s="156"/>
      <c r="Z114" s="146"/>
      <c r="AA114" s="146"/>
      <c r="AB114" s="146"/>
      <c r="AC114" s="146"/>
      <c r="AD114" s="146"/>
      <c r="AE114" s="146"/>
      <c r="AF114" s="146"/>
      <c r="AG114" s="146" t="s">
        <v>127</v>
      </c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</row>
    <row r="115" spans="1:60" outlineLevel="2" x14ac:dyDescent="0.2">
      <c r="A115" s="153"/>
      <c r="B115" s="154"/>
      <c r="C115" s="187" t="s">
        <v>495</v>
      </c>
      <c r="D115" s="179"/>
      <c r="E115" s="180">
        <v>4</v>
      </c>
      <c r="F115" s="156"/>
      <c r="G115" s="156"/>
      <c r="H115" s="156"/>
      <c r="I115" s="156"/>
      <c r="J115" s="156"/>
      <c r="K115" s="156"/>
      <c r="L115" s="156"/>
      <c r="M115" s="156"/>
      <c r="N115" s="155"/>
      <c r="O115" s="155"/>
      <c r="P115" s="155"/>
      <c r="Q115" s="155"/>
      <c r="R115" s="156"/>
      <c r="S115" s="156"/>
      <c r="T115" s="156"/>
      <c r="U115" s="156"/>
      <c r="V115" s="156"/>
      <c r="W115" s="156"/>
      <c r="X115" s="156"/>
      <c r="Y115" s="156"/>
      <c r="Z115" s="146"/>
      <c r="AA115" s="146"/>
      <c r="AB115" s="146"/>
      <c r="AC115" s="146"/>
      <c r="AD115" s="146"/>
      <c r="AE115" s="146"/>
      <c r="AF115" s="146"/>
      <c r="AG115" s="146" t="s">
        <v>197</v>
      </c>
      <c r="AH115" s="146">
        <v>0</v>
      </c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</row>
    <row r="116" spans="1:60" outlineLevel="1" x14ac:dyDescent="0.2">
      <c r="A116" s="167">
        <v>21</v>
      </c>
      <c r="B116" s="168" t="s">
        <v>496</v>
      </c>
      <c r="C116" s="175" t="s">
        <v>497</v>
      </c>
      <c r="D116" s="169" t="s">
        <v>338</v>
      </c>
      <c r="E116" s="170">
        <v>10</v>
      </c>
      <c r="F116" s="171"/>
      <c r="G116" s="172">
        <f>ROUND(E116*F116,2)</f>
        <v>0</v>
      </c>
      <c r="H116" s="157"/>
      <c r="I116" s="156">
        <f>ROUND(E116*H116,2)</f>
        <v>0</v>
      </c>
      <c r="J116" s="157"/>
      <c r="K116" s="156">
        <f>ROUND(E116*J116,2)</f>
        <v>0</v>
      </c>
      <c r="L116" s="156">
        <v>21</v>
      </c>
      <c r="M116" s="156">
        <f>G116*(1+L116/100)</f>
        <v>0</v>
      </c>
      <c r="N116" s="155">
        <v>5.0000000000000002E-5</v>
      </c>
      <c r="O116" s="155">
        <f>ROUND(E116*N116,2)</f>
        <v>0</v>
      </c>
      <c r="P116" s="155">
        <v>0</v>
      </c>
      <c r="Q116" s="155">
        <f>ROUND(E116*P116,2)</f>
        <v>0</v>
      </c>
      <c r="R116" s="156" t="s">
        <v>304</v>
      </c>
      <c r="S116" s="156" t="s">
        <v>121</v>
      </c>
      <c r="T116" s="156" t="s">
        <v>121</v>
      </c>
      <c r="U116" s="156">
        <v>0</v>
      </c>
      <c r="V116" s="156">
        <f>ROUND(E116*U116,2)</f>
        <v>0</v>
      </c>
      <c r="W116" s="156"/>
      <c r="X116" s="156" t="s">
        <v>305</v>
      </c>
      <c r="Y116" s="156" t="s">
        <v>124</v>
      </c>
      <c r="Z116" s="146"/>
      <c r="AA116" s="146"/>
      <c r="AB116" s="146"/>
      <c r="AC116" s="146"/>
      <c r="AD116" s="146"/>
      <c r="AE116" s="146"/>
      <c r="AF116" s="146"/>
      <c r="AG116" s="146" t="s">
        <v>306</v>
      </c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</row>
    <row r="117" spans="1:60" outlineLevel="2" x14ac:dyDescent="0.2">
      <c r="A117" s="153"/>
      <c r="B117" s="154"/>
      <c r="C117" s="247" t="s">
        <v>489</v>
      </c>
      <c r="D117" s="248"/>
      <c r="E117" s="248"/>
      <c r="F117" s="248"/>
      <c r="G117" s="248"/>
      <c r="H117" s="156"/>
      <c r="I117" s="156"/>
      <c r="J117" s="156"/>
      <c r="K117" s="156"/>
      <c r="L117" s="156"/>
      <c r="M117" s="156"/>
      <c r="N117" s="155"/>
      <c r="O117" s="155"/>
      <c r="P117" s="155"/>
      <c r="Q117" s="155"/>
      <c r="R117" s="156"/>
      <c r="S117" s="156"/>
      <c r="T117" s="156"/>
      <c r="U117" s="156"/>
      <c r="V117" s="156"/>
      <c r="W117" s="156"/>
      <c r="X117" s="156"/>
      <c r="Y117" s="156"/>
      <c r="Z117" s="146"/>
      <c r="AA117" s="146"/>
      <c r="AB117" s="146"/>
      <c r="AC117" s="146"/>
      <c r="AD117" s="146"/>
      <c r="AE117" s="146"/>
      <c r="AF117" s="146"/>
      <c r="AG117" s="146" t="s">
        <v>127</v>
      </c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</row>
    <row r="118" spans="1:60" outlineLevel="2" x14ac:dyDescent="0.2">
      <c r="A118" s="153"/>
      <c r="B118" s="154"/>
      <c r="C118" s="187" t="s">
        <v>498</v>
      </c>
      <c r="D118" s="179"/>
      <c r="E118" s="180">
        <v>10</v>
      </c>
      <c r="F118" s="156"/>
      <c r="G118" s="156"/>
      <c r="H118" s="156"/>
      <c r="I118" s="156"/>
      <c r="J118" s="156"/>
      <c r="K118" s="156"/>
      <c r="L118" s="156"/>
      <c r="M118" s="156"/>
      <c r="N118" s="155"/>
      <c r="O118" s="155"/>
      <c r="P118" s="155"/>
      <c r="Q118" s="155"/>
      <c r="R118" s="156"/>
      <c r="S118" s="156"/>
      <c r="T118" s="156"/>
      <c r="U118" s="156"/>
      <c r="V118" s="156"/>
      <c r="W118" s="156"/>
      <c r="X118" s="156"/>
      <c r="Y118" s="156"/>
      <c r="Z118" s="146"/>
      <c r="AA118" s="146"/>
      <c r="AB118" s="146"/>
      <c r="AC118" s="146"/>
      <c r="AD118" s="146"/>
      <c r="AE118" s="146"/>
      <c r="AF118" s="146"/>
      <c r="AG118" s="146" t="s">
        <v>197</v>
      </c>
      <c r="AH118" s="146">
        <v>0</v>
      </c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</row>
    <row r="119" spans="1:60" outlineLevel="1" x14ac:dyDescent="0.2">
      <c r="A119" s="167">
        <v>22</v>
      </c>
      <c r="B119" s="168" t="s">
        <v>499</v>
      </c>
      <c r="C119" s="175" t="s">
        <v>500</v>
      </c>
      <c r="D119" s="169" t="s">
        <v>338</v>
      </c>
      <c r="E119" s="170">
        <v>1</v>
      </c>
      <c r="F119" s="171"/>
      <c r="G119" s="172">
        <f>ROUND(E119*F119,2)</f>
        <v>0</v>
      </c>
      <c r="H119" s="157"/>
      <c r="I119" s="156">
        <f>ROUND(E119*H119,2)</f>
        <v>0</v>
      </c>
      <c r="J119" s="157"/>
      <c r="K119" s="156">
        <f>ROUND(E119*J119,2)</f>
        <v>0</v>
      </c>
      <c r="L119" s="156">
        <v>21</v>
      </c>
      <c r="M119" s="156">
        <f>G119*(1+L119/100)</f>
        <v>0</v>
      </c>
      <c r="N119" s="155">
        <v>5.0000000000000001E-3</v>
      </c>
      <c r="O119" s="155">
        <f>ROUND(E119*N119,2)</f>
        <v>0.01</v>
      </c>
      <c r="P119" s="155">
        <v>0</v>
      </c>
      <c r="Q119" s="155">
        <f>ROUND(E119*P119,2)</f>
        <v>0</v>
      </c>
      <c r="R119" s="156" t="s">
        <v>304</v>
      </c>
      <c r="S119" s="156" t="s">
        <v>121</v>
      </c>
      <c r="T119" s="156" t="s">
        <v>121</v>
      </c>
      <c r="U119" s="156">
        <v>0</v>
      </c>
      <c r="V119" s="156">
        <f>ROUND(E119*U119,2)</f>
        <v>0</v>
      </c>
      <c r="W119" s="156"/>
      <c r="X119" s="156" t="s">
        <v>305</v>
      </c>
      <c r="Y119" s="156" t="s">
        <v>124</v>
      </c>
      <c r="Z119" s="146"/>
      <c r="AA119" s="146"/>
      <c r="AB119" s="146"/>
      <c r="AC119" s="146"/>
      <c r="AD119" s="146"/>
      <c r="AE119" s="146"/>
      <c r="AF119" s="146"/>
      <c r="AG119" s="146" t="s">
        <v>306</v>
      </c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</row>
    <row r="120" spans="1:60" outlineLevel="2" x14ac:dyDescent="0.2">
      <c r="A120" s="153"/>
      <c r="B120" s="154"/>
      <c r="C120" s="247" t="s">
        <v>489</v>
      </c>
      <c r="D120" s="248"/>
      <c r="E120" s="248"/>
      <c r="F120" s="248"/>
      <c r="G120" s="248"/>
      <c r="H120" s="156"/>
      <c r="I120" s="156"/>
      <c r="J120" s="156"/>
      <c r="K120" s="156"/>
      <c r="L120" s="156"/>
      <c r="M120" s="156"/>
      <c r="N120" s="155"/>
      <c r="O120" s="155"/>
      <c r="P120" s="155"/>
      <c r="Q120" s="155"/>
      <c r="R120" s="156"/>
      <c r="S120" s="156"/>
      <c r="T120" s="156"/>
      <c r="U120" s="156"/>
      <c r="V120" s="156"/>
      <c r="W120" s="156"/>
      <c r="X120" s="156"/>
      <c r="Y120" s="156"/>
      <c r="Z120" s="146"/>
      <c r="AA120" s="146"/>
      <c r="AB120" s="146"/>
      <c r="AC120" s="146"/>
      <c r="AD120" s="146"/>
      <c r="AE120" s="146"/>
      <c r="AF120" s="146"/>
      <c r="AG120" s="146" t="s">
        <v>127</v>
      </c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</row>
    <row r="121" spans="1:60" ht="22.5" outlineLevel="1" x14ac:dyDescent="0.2">
      <c r="A121" s="167">
        <v>23</v>
      </c>
      <c r="B121" s="168" t="s">
        <v>501</v>
      </c>
      <c r="C121" s="175" t="s">
        <v>502</v>
      </c>
      <c r="D121" s="169" t="s">
        <v>338</v>
      </c>
      <c r="E121" s="170">
        <v>1</v>
      </c>
      <c r="F121" s="171"/>
      <c r="G121" s="172">
        <f>ROUND(E121*F121,2)</f>
        <v>0</v>
      </c>
      <c r="H121" s="157"/>
      <c r="I121" s="156">
        <f>ROUND(E121*H121,2)</f>
        <v>0</v>
      </c>
      <c r="J121" s="157"/>
      <c r="K121" s="156">
        <f>ROUND(E121*J121,2)</f>
        <v>0</v>
      </c>
      <c r="L121" s="156">
        <v>21</v>
      </c>
      <c r="M121" s="156">
        <f>G121*(1+L121/100)</f>
        <v>0</v>
      </c>
      <c r="N121" s="155">
        <v>3.3E-3</v>
      </c>
      <c r="O121" s="155">
        <f>ROUND(E121*N121,2)</f>
        <v>0</v>
      </c>
      <c r="P121" s="155">
        <v>0</v>
      </c>
      <c r="Q121" s="155">
        <f>ROUND(E121*P121,2)</f>
        <v>0</v>
      </c>
      <c r="R121" s="156" t="s">
        <v>304</v>
      </c>
      <c r="S121" s="156" t="s">
        <v>121</v>
      </c>
      <c r="T121" s="156" t="s">
        <v>121</v>
      </c>
      <c r="U121" s="156">
        <v>0</v>
      </c>
      <c r="V121" s="156">
        <f>ROUND(E121*U121,2)</f>
        <v>0</v>
      </c>
      <c r="W121" s="156"/>
      <c r="X121" s="156" t="s">
        <v>305</v>
      </c>
      <c r="Y121" s="156" t="s">
        <v>124</v>
      </c>
      <c r="Z121" s="146"/>
      <c r="AA121" s="146"/>
      <c r="AB121" s="146"/>
      <c r="AC121" s="146"/>
      <c r="AD121" s="146"/>
      <c r="AE121" s="146"/>
      <c r="AF121" s="146"/>
      <c r="AG121" s="146" t="s">
        <v>306</v>
      </c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</row>
    <row r="122" spans="1:60" outlineLevel="2" x14ac:dyDescent="0.2">
      <c r="A122" s="153"/>
      <c r="B122" s="154"/>
      <c r="C122" s="247" t="s">
        <v>489</v>
      </c>
      <c r="D122" s="248"/>
      <c r="E122" s="248"/>
      <c r="F122" s="248"/>
      <c r="G122" s="248"/>
      <c r="H122" s="156"/>
      <c r="I122" s="156"/>
      <c r="J122" s="156"/>
      <c r="K122" s="156"/>
      <c r="L122" s="156"/>
      <c r="M122" s="156"/>
      <c r="N122" s="155"/>
      <c r="O122" s="155"/>
      <c r="P122" s="155"/>
      <c r="Q122" s="155"/>
      <c r="R122" s="156"/>
      <c r="S122" s="156"/>
      <c r="T122" s="156"/>
      <c r="U122" s="156"/>
      <c r="V122" s="156"/>
      <c r="W122" s="156"/>
      <c r="X122" s="156"/>
      <c r="Y122" s="156"/>
      <c r="Z122" s="146"/>
      <c r="AA122" s="146"/>
      <c r="AB122" s="146"/>
      <c r="AC122" s="146"/>
      <c r="AD122" s="146"/>
      <c r="AE122" s="146"/>
      <c r="AF122" s="146"/>
      <c r="AG122" s="146" t="s">
        <v>127</v>
      </c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</row>
    <row r="123" spans="1:60" outlineLevel="1" x14ac:dyDescent="0.2">
      <c r="A123" s="167">
        <v>24</v>
      </c>
      <c r="B123" s="168" t="s">
        <v>503</v>
      </c>
      <c r="C123" s="175" t="s">
        <v>504</v>
      </c>
      <c r="D123" s="169" t="s">
        <v>338</v>
      </c>
      <c r="E123" s="170">
        <v>1</v>
      </c>
      <c r="F123" s="171"/>
      <c r="G123" s="172">
        <f>ROUND(E123*F123,2)</f>
        <v>0</v>
      </c>
      <c r="H123" s="157"/>
      <c r="I123" s="156">
        <f>ROUND(E123*H123,2)</f>
        <v>0</v>
      </c>
      <c r="J123" s="157"/>
      <c r="K123" s="156">
        <f>ROUND(E123*J123,2)</f>
        <v>0</v>
      </c>
      <c r="L123" s="156">
        <v>21</v>
      </c>
      <c r="M123" s="156">
        <f>G123*(1+L123/100)</f>
        <v>0</v>
      </c>
      <c r="N123" s="155">
        <v>2.3000000000000001E-4</v>
      </c>
      <c r="O123" s="155">
        <f>ROUND(E123*N123,2)</f>
        <v>0</v>
      </c>
      <c r="P123" s="155">
        <v>0</v>
      </c>
      <c r="Q123" s="155">
        <f>ROUND(E123*P123,2)</f>
        <v>0</v>
      </c>
      <c r="R123" s="156"/>
      <c r="S123" s="156" t="s">
        <v>121</v>
      </c>
      <c r="T123" s="156" t="s">
        <v>121</v>
      </c>
      <c r="U123" s="156">
        <v>1.1819999999999999</v>
      </c>
      <c r="V123" s="156">
        <f>ROUND(E123*U123,2)</f>
        <v>1.18</v>
      </c>
      <c r="W123" s="156"/>
      <c r="X123" s="156" t="s">
        <v>174</v>
      </c>
      <c r="Y123" s="156" t="s">
        <v>124</v>
      </c>
      <c r="Z123" s="146"/>
      <c r="AA123" s="146"/>
      <c r="AB123" s="146"/>
      <c r="AC123" s="146"/>
      <c r="AD123" s="146"/>
      <c r="AE123" s="146"/>
      <c r="AF123" s="146"/>
      <c r="AG123" s="146" t="s">
        <v>175</v>
      </c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</row>
    <row r="124" spans="1:60" outlineLevel="2" x14ac:dyDescent="0.2">
      <c r="A124" s="153"/>
      <c r="B124" s="154"/>
      <c r="C124" s="247" t="s">
        <v>489</v>
      </c>
      <c r="D124" s="248"/>
      <c r="E124" s="248"/>
      <c r="F124" s="248"/>
      <c r="G124" s="248"/>
      <c r="H124" s="156"/>
      <c r="I124" s="156"/>
      <c r="J124" s="156"/>
      <c r="K124" s="156"/>
      <c r="L124" s="156"/>
      <c r="M124" s="156"/>
      <c r="N124" s="155"/>
      <c r="O124" s="155"/>
      <c r="P124" s="155"/>
      <c r="Q124" s="155"/>
      <c r="R124" s="156"/>
      <c r="S124" s="156"/>
      <c r="T124" s="156"/>
      <c r="U124" s="156"/>
      <c r="V124" s="156"/>
      <c r="W124" s="156"/>
      <c r="X124" s="156"/>
      <c r="Y124" s="156"/>
      <c r="Z124" s="146"/>
      <c r="AA124" s="146"/>
      <c r="AB124" s="146"/>
      <c r="AC124" s="146"/>
      <c r="AD124" s="146"/>
      <c r="AE124" s="146"/>
      <c r="AF124" s="146"/>
      <c r="AG124" s="146" t="s">
        <v>127</v>
      </c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</row>
    <row r="125" spans="1:60" outlineLevel="1" x14ac:dyDescent="0.2">
      <c r="A125" s="167">
        <v>25</v>
      </c>
      <c r="B125" s="168" t="s">
        <v>505</v>
      </c>
      <c r="C125" s="175" t="s">
        <v>506</v>
      </c>
      <c r="D125" s="169" t="s">
        <v>338</v>
      </c>
      <c r="E125" s="170">
        <v>2</v>
      </c>
      <c r="F125" s="171"/>
      <c r="G125" s="172">
        <f>ROUND(E125*F125,2)</f>
        <v>0</v>
      </c>
      <c r="H125" s="157"/>
      <c r="I125" s="156">
        <f>ROUND(E125*H125,2)</f>
        <v>0</v>
      </c>
      <c r="J125" s="157"/>
      <c r="K125" s="156">
        <f>ROUND(E125*J125,2)</f>
        <v>0</v>
      </c>
      <c r="L125" s="156">
        <v>21</v>
      </c>
      <c r="M125" s="156">
        <f>G125*(1+L125/100)</f>
        <v>0</v>
      </c>
      <c r="N125" s="155">
        <v>1.6199999999999999E-3</v>
      </c>
      <c r="O125" s="155">
        <f>ROUND(E125*N125,2)</f>
        <v>0</v>
      </c>
      <c r="P125" s="155">
        <v>0</v>
      </c>
      <c r="Q125" s="155">
        <f>ROUND(E125*P125,2)</f>
        <v>0</v>
      </c>
      <c r="R125" s="156" t="s">
        <v>304</v>
      </c>
      <c r="S125" s="156" t="s">
        <v>121</v>
      </c>
      <c r="T125" s="156" t="s">
        <v>121</v>
      </c>
      <c r="U125" s="156">
        <v>0</v>
      </c>
      <c r="V125" s="156">
        <f>ROUND(E125*U125,2)</f>
        <v>0</v>
      </c>
      <c r="W125" s="156"/>
      <c r="X125" s="156" t="s">
        <v>305</v>
      </c>
      <c r="Y125" s="156" t="s">
        <v>124</v>
      </c>
      <c r="Z125" s="146"/>
      <c r="AA125" s="146"/>
      <c r="AB125" s="146"/>
      <c r="AC125" s="146"/>
      <c r="AD125" s="146"/>
      <c r="AE125" s="146"/>
      <c r="AF125" s="146"/>
      <c r="AG125" s="146" t="s">
        <v>306</v>
      </c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</row>
    <row r="126" spans="1:60" outlineLevel="2" x14ac:dyDescent="0.2">
      <c r="A126" s="153"/>
      <c r="B126" s="154"/>
      <c r="C126" s="247" t="s">
        <v>489</v>
      </c>
      <c r="D126" s="248"/>
      <c r="E126" s="248"/>
      <c r="F126" s="248"/>
      <c r="G126" s="248"/>
      <c r="H126" s="156"/>
      <c r="I126" s="156"/>
      <c r="J126" s="156"/>
      <c r="K126" s="156"/>
      <c r="L126" s="156"/>
      <c r="M126" s="156"/>
      <c r="N126" s="155"/>
      <c r="O126" s="155"/>
      <c r="P126" s="155"/>
      <c r="Q126" s="155"/>
      <c r="R126" s="156"/>
      <c r="S126" s="156"/>
      <c r="T126" s="156"/>
      <c r="U126" s="156"/>
      <c r="V126" s="156"/>
      <c r="W126" s="156"/>
      <c r="X126" s="156"/>
      <c r="Y126" s="156"/>
      <c r="Z126" s="146"/>
      <c r="AA126" s="146"/>
      <c r="AB126" s="146"/>
      <c r="AC126" s="146"/>
      <c r="AD126" s="146"/>
      <c r="AE126" s="146"/>
      <c r="AF126" s="146"/>
      <c r="AG126" s="146" t="s">
        <v>127</v>
      </c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</row>
    <row r="127" spans="1:60" outlineLevel="1" x14ac:dyDescent="0.2">
      <c r="A127" s="167">
        <v>26</v>
      </c>
      <c r="B127" s="168" t="s">
        <v>507</v>
      </c>
      <c r="C127" s="175" t="s">
        <v>508</v>
      </c>
      <c r="D127" s="169" t="s">
        <v>338</v>
      </c>
      <c r="E127" s="170">
        <v>2</v>
      </c>
      <c r="F127" s="171"/>
      <c r="G127" s="172">
        <f>ROUND(E127*F127,2)</f>
        <v>0</v>
      </c>
      <c r="H127" s="157"/>
      <c r="I127" s="156">
        <f>ROUND(E127*H127,2)</f>
        <v>0</v>
      </c>
      <c r="J127" s="157"/>
      <c r="K127" s="156">
        <f>ROUND(E127*J127,2)</f>
        <v>0</v>
      </c>
      <c r="L127" s="156">
        <v>21</v>
      </c>
      <c r="M127" s="156">
        <f>G127*(1+L127/100)</f>
        <v>0</v>
      </c>
      <c r="N127" s="155">
        <v>3.0000000000000001E-5</v>
      </c>
      <c r="O127" s="155">
        <f>ROUND(E127*N127,2)</f>
        <v>0</v>
      </c>
      <c r="P127" s="155">
        <v>0</v>
      </c>
      <c r="Q127" s="155">
        <f>ROUND(E127*P127,2)</f>
        <v>0</v>
      </c>
      <c r="R127" s="156" t="s">
        <v>304</v>
      </c>
      <c r="S127" s="156" t="s">
        <v>121</v>
      </c>
      <c r="T127" s="156" t="s">
        <v>121</v>
      </c>
      <c r="U127" s="156">
        <v>0</v>
      </c>
      <c r="V127" s="156">
        <f>ROUND(E127*U127,2)</f>
        <v>0</v>
      </c>
      <c r="W127" s="156"/>
      <c r="X127" s="156" t="s">
        <v>305</v>
      </c>
      <c r="Y127" s="156" t="s">
        <v>124</v>
      </c>
      <c r="Z127" s="146"/>
      <c r="AA127" s="146"/>
      <c r="AB127" s="146"/>
      <c r="AC127" s="146"/>
      <c r="AD127" s="146"/>
      <c r="AE127" s="146"/>
      <c r="AF127" s="146"/>
      <c r="AG127" s="146" t="s">
        <v>306</v>
      </c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</row>
    <row r="128" spans="1:60" outlineLevel="2" x14ac:dyDescent="0.2">
      <c r="A128" s="153"/>
      <c r="B128" s="154"/>
      <c r="C128" s="247" t="s">
        <v>489</v>
      </c>
      <c r="D128" s="248"/>
      <c r="E128" s="248"/>
      <c r="F128" s="248"/>
      <c r="G128" s="248"/>
      <c r="H128" s="156"/>
      <c r="I128" s="156"/>
      <c r="J128" s="156"/>
      <c r="K128" s="156"/>
      <c r="L128" s="156"/>
      <c r="M128" s="156"/>
      <c r="N128" s="155"/>
      <c r="O128" s="155"/>
      <c r="P128" s="155"/>
      <c r="Q128" s="155"/>
      <c r="R128" s="156"/>
      <c r="S128" s="156"/>
      <c r="T128" s="156"/>
      <c r="U128" s="156"/>
      <c r="V128" s="156"/>
      <c r="W128" s="156"/>
      <c r="X128" s="156"/>
      <c r="Y128" s="156"/>
      <c r="Z128" s="146"/>
      <c r="AA128" s="146"/>
      <c r="AB128" s="146"/>
      <c r="AC128" s="146"/>
      <c r="AD128" s="146"/>
      <c r="AE128" s="146"/>
      <c r="AF128" s="146"/>
      <c r="AG128" s="146" t="s">
        <v>127</v>
      </c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</row>
    <row r="129" spans="1:60" outlineLevel="1" x14ac:dyDescent="0.2">
      <c r="A129" s="167">
        <v>27</v>
      </c>
      <c r="B129" s="168" t="s">
        <v>509</v>
      </c>
      <c r="C129" s="175" t="s">
        <v>510</v>
      </c>
      <c r="D129" s="169" t="s">
        <v>338</v>
      </c>
      <c r="E129" s="170">
        <v>1</v>
      </c>
      <c r="F129" s="171"/>
      <c r="G129" s="172">
        <f>ROUND(E129*F129,2)</f>
        <v>0</v>
      </c>
      <c r="H129" s="157"/>
      <c r="I129" s="156">
        <f>ROUND(E129*H129,2)</f>
        <v>0</v>
      </c>
      <c r="J129" s="157"/>
      <c r="K129" s="156">
        <f>ROUND(E129*J129,2)</f>
        <v>0</v>
      </c>
      <c r="L129" s="156">
        <v>21</v>
      </c>
      <c r="M129" s="156">
        <f>G129*(1+L129/100)</f>
        <v>0</v>
      </c>
      <c r="N129" s="155">
        <v>6.3829999999999998E-2</v>
      </c>
      <c r="O129" s="155">
        <f>ROUND(E129*N129,2)</f>
        <v>0.06</v>
      </c>
      <c r="P129" s="155">
        <v>0</v>
      </c>
      <c r="Q129" s="155">
        <f>ROUND(E129*P129,2)</f>
        <v>0</v>
      </c>
      <c r="R129" s="156"/>
      <c r="S129" s="156" t="s">
        <v>121</v>
      </c>
      <c r="T129" s="156" t="s">
        <v>121</v>
      </c>
      <c r="U129" s="156">
        <v>0.77</v>
      </c>
      <c r="V129" s="156">
        <f>ROUND(E129*U129,2)</f>
        <v>0.77</v>
      </c>
      <c r="W129" s="156"/>
      <c r="X129" s="156" t="s">
        <v>174</v>
      </c>
      <c r="Y129" s="156" t="s">
        <v>124</v>
      </c>
      <c r="Z129" s="146"/>
      <c r="AA129" s="146"/>
      <c r="AB129" s="146"/>
      <c r="AC129" s="146"/>
      <c r="AD129" s="146"/>
      <c r="AE129" s="146"/>
      <c r="AF129" s="146"/>
      <c r="AG129" s="146" t="s">
        <v>175</v>
      </c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</row>
    <row r="130" spans="1:60" outlineLevel="2" x14ac:dyDescent="0.2">
      <c r="A130" s="153"/>
      <c r="B130" s="154"/>
      <c r="C130" s="247" t="s">
        <v>489</v>
      </c>
      <c r="D130" s="248"/>
      <c r="E130" s="248"/>
      <c r="F130" s="248"/>
      <c r="G130" s="248"/>
      <c r="H130" s="156"/>
      <c r="I130" s="156"/>
      <c r="J130" s="156"/>
      <c r="K130" s="156"/>
      <c r="L130" s="156"/>
      <c r="M130" s="156"/>
      <c r="N130" s="155"/>
      <c r="O130" s="155"/>
      <c r="P130" s="155"/>
      <c r="Q130" s="155"/>
      <c r="R130" s="156"/>
      <c r="S130" s="156"/>
      <c r="T130" s="156"/>
      <c r="U130" s="156"/>
      <c r="V130" s="156"/>
      <c r="W130" s="156"/>
      <c r="X130" s="156"/>
      <c r="Y130" s="156"/>
      <c r="Z130" s="146"/>
      <c r="AA130" s="146"/>
      <c r="AB130" s="146"/>
      <c r="AC130" s="146"/>
      <c r="AD130" s="146"/>
      <c r="AE130" s="146"/>
      <c r="AF130" s="146"/>
      <c r="AG130" s="146" t="s">
        <v>127</v>
      </c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</row>
    <row r="131" spans="1:60" outlineLevel="1" x14ac:dyDescent="0.2">
      <c r="A131" s="167">
        <v>28</v>
      </c>
      <c r="B131" s="168" t="s">
        <v>511</v>
      </c>
      <c r="C131" s="175" t="s">
        <v>512</v>
      </c>
      <c r="D131" s="169" t="s">
        <v>338</v>
      </c>
      <c r="E131" s="170">
        <v>1</v>
      </c>
      <c r="F131" s="171"/>
      <c r="G131" s="172">
        <f>ROUND(E131*F131,2)</f>
        <v>0</v>
      </c>
      <c r="H131" s="157"/>
      <c r="I131" s="156">
        <f>ROUND(E131*H131,2)</f>
        <v>0</v>
      </c>
      <c r="J131" s="157"/>
      <c r="K131" s="156">
        <f>ROUND(E131*J131,2)</f>
        <v>0</v>
      </c>
      <c r="L131" s="156">
        <v>21</v>
      </c>
      <c r="M131" s="156">
        <f>G131*(1+L131/100)</f>
        <v>0</v>
      </c>
      <c r="N131" s="155">
        <v>1.1299999999999999E-2</v>
      </c>
      <c r="O131" s="155">
        <f>ROUND(E131*N131,2)</f>
        <v>0.01</v>
      </c>
      <c r="P131" s="155">
        <v>0</v>
      </c>
      <c r="Q131" s="155">
        <f>ROUND(E131*P131,2)</f>
        <v>0</v>
      </c>
      <c r="R131" s="156" t="s">
        <v>304</v>
      </c>
      <c r="S131" s="156" t="s">
        <v>121</v>
      </c>
      <c r="T131" s="156" t="s">
        <v>121</v>
      </c>
      <c r="U131" s="156">
        <v>0</v>
      </c>
      <c r="V131" s="156">
        <f>ROUND(E131*U131,2)</f>
        <v>0</v>
      </c>
      <c r="W131" s="156"/>
      <c r="X131" s="156" t="s">
        <v>305</v>
      </c>
      <c r="Y131" s="156" t="s">
        <v>124</v>
      </c>
      <c r="Z131" s="146"/>
      <c r="AA131" s="146"/>
      <c r="AB131" s="146"/>
      <c r="AC131" s="146"/>
      <c r="AD131" s="146"/>
      <c r="AE131" s="146"/>
      <c r="AF131" s="146"/>
      <c r="AG131" s="146" t="s">
        <v>306</v>
      </c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</row>
    <row r="132" spans="1:60" outlineLevel="2" x14ac:dyDescent="0.2">
      <c r="A132" s="153"/>
      <c r="B132" s="154"/>
      <c r="C132" s="247" t="s">
        <v>489</v>
      </c>
      <c r="D132" s="248"/>
      <c r="E132" s="248"/>
      <c r="F132" s="248"/>
      <c r="G132" s="248"/>
      <c r="H132" s="156"/>
      <c r="I132" s="156"/>
      <c r="J132" s="156"/>
      <c r="K132" s="156"/>
      <c r="L132" s="156"/>
      <c r="M132" s="156"/>
      <c r="N132" s="155"/>
      <c r="O132" s="155"/>
      <c r="P132" s="155"/>
      <c r="Q132" s="155"/>
      <c r="R132" s="156"/>
      <c r="S132" s="156"/>
      <c r="T132" s="156"/>
      <c r="U132" s="156"/>
      <c r="V132" s="156"/>
      <c r="W132" s="156"/>
      <c r="X132" s="156"/>
      <c r="Y132" s="156"/>
      <c r="Z132" s="146"/>
      <c r="AA132" s="146"/>
      <c r="AB132" s="146"/>
      <c r="AC132" s="146"/>
      <c r="AD132" s="146"/>
      <c r="AE132" s="146"/>
      <c r="AF132" s="146"/>
      <c r="AG132" s="146" t="s">
        <v>127</v>
      </c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</row>
    <row r="133" spans="1:60" outlineLevel="3" x14ac:dyDescent="0.2">
      <c r="A133" s="153"/>
      <c r="B133" s="154"/>
      <c r="C133" s="245" t="s">
        <v>513</v>
      </c>
      <c r="D133" s="246"/>
      <c r="E133" s="246"/>
      <c r="F133" s="246"/>
      <c r="G133" s="246"/>
      <c r="H133" s="156"/>
      <c r="I133" s="156"/>
      <c r="J133" s="156"/>
      <c r="K133" s="156"/>
      <c r="L133" s="156"/>
      <c r="M133" s="156"/>
      <c r="N133" s="155"/>
      <c r="O133" s="155"/>
      <c r="P133" s="155"/>
      <c r="Q133" s="155"/>
      <c r="R133" s="156"/>
      <c r="S133" s="156"/>
      <c r="T133" s="156"/>
      <c r="U133" s="156"/>
      <c r="V133" s="156"/>
      <c r="W133" s="156"/>
      <c r="X133" s="156"/>
      <c r="Y133" s="156"/>
      <c r="Z133" s="146"/>
      <c r="AA133" s="146"/>
      <c r="AB133" s="146"/>
      <c r="AC133" s="146"/>
      <c r="AD133" s="146"/>
      <c r="AE133" s="146"/>
      <c r="AF133" s="146"/>
      <c r="AG133" s="146" t="s">
        <v>127</v>
      </c>
      <c r="AH133" s="146"/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</row>
    <row r="134" spans="1:60" outlineLevel="1" x14ac:dyDescent="0.2">
      <c r="A134" s="167">
        <v>29</v>
      </c>
      <c r="B134" s="168" t="s">
        <v>514</v>
      </c>
      <c r="C134" s="175" t="s">
        <v>515</v>
      </c>
      <c r="D134" s="169" t="s">
        <v>338</v>
      </c>
      <c r="E134" s="170">
        <v>1</v>
      </c>
      <c r="F134" s="171"/>
      <c r="G134" s="172">
        <f>ROUND(E134*F134,2)</f>
        <v>0</v>
      </c>
      <c r="H134" s="157"/>
      <c r="I134" s="156">
        <f>ROUND(E134*H134,2)</f>
        <v>0</v>
      </c>
      <c r="J134" s="157"/>
      <c r="K134" s="156">
        <f>ROUND(E134*J134,2)</f>
        <v>0</v>
      </c>
      <c r="L134" s="156">
        <v>21</v>
      </c>
      <c r="M134" s="156">
        <f>G134*(1+L134/100)</f>
        <v>0</v>
      </c>
      <c r="N134" s="155">
        <v>1.9E-3</v>
      </c>
      <c r="O134" s="155">
        <f>ROUND(E134*N134,2)</f>
        <v>0</v>
      </c>
      <c r="P134" s="155">
        <v>0</v>
      </c>
      <c r="Q134" s="155">
        <f>ROUND(E134*P134,2)</f>
        <v>0</v>
      </c>
      <c r="R134" s="156" t="s">
        <v>304</v>
      </c>
      <c r="S134" s="156" t="s">
        <v>121</v>
      </c>
      <c r="T134" s="156" t="s">
        <v>121</v>
      </c>
      <c r="U134" s="156">
        <v>0</v>
      </c>
      <c r="V134" s="156">
        <f>ROUND(E134*U134,2)</f>
        <v>0</v>
      </c>
      <c r="W134" s="156"/>
      <c r="X134" s="156" t="s">
        <v>305</v>
      </c>
      <c r="Y134" s="156" t="s">
        <v>124</v>
      </c>
      <c r="Z134" s="146"/>
      <c r="AA134" s="146"/>
      <c r="AB134" s="146"/>
      <c r="AC134" s="146"/>
      <c r="AD134" s="146"/>
      <c r="AE134" s="146"/>
      <c r="AF134" s="146"/>
      <c r="AG134" s="146" t="s">
        <v>306</v>
      </c>
      <c r="AH134" s="146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</row>
    <row r="135" spans="1:60" outlineLevel="2" x14ac:dyDescent="0.2">
      <c r="A135" s="153"/>
      <c r="B135" s="154"/>
      <c r="C135" s="247" t="s">
        <v>489</v>
      </c>
      <c r="D135" s="248"/>
      <c r="E135" s="248"/>
      <c r="F135" s="248"/>
      <c r="G135" s="248"/>
      <c r="H135" s="156"/>
      <c r="I135" s="156"/>
      <c r="J135" s="156"/>
      <c r="K135" s="156"/>
      <c r="L135" s="156"/>
      <c r="M135" s="156"/>
      <c r="N135" s="155"/>
      <c r="O135" s="155"/>
      <c r="P135" s="155"/>
      <c r="Q135" s="155"/>
      <c r="R135" s="156"/>
      <c r="S135" s="156"/>
      <c r="T135" s="156"/>
      <c r="U135" s="156"/>
      <c r="V135" s="156"/>
      <c r="W135" s="156"/>
      <c r="X135" s="156"/>
      <c r="Y135" s="156"/>
      <c r="Z135" s="146"/>
      <c r="AA135" s="146"/>
      <c r="AB135" s="146"/>
      <c r="AC135" s="146"/>
      <c r="AD135" s="146"/>
      <c r="AE135" s="146"/>
      <c r="AF135" s="146"/>
      <c r="AG135" s="146" t="s">
        <v>127</v>
      </c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</row>
    <row r="136" spans="1:60" outlineLevel="3" x14ac:dyDescent="0.2">
      <c r="A136" s="153"/>
      <c r="B136" s="154"/>
      <c r="C136" s="245" t="s">
        <v>516</v>
      </c>
      <c r="D136" s="246"/>
      <c r="E136" s="246"/>
      <c r="F136" s="246"/>
      <c r="G136" s="246"/>
      <c r="H136" s="156"/>
      <c r="I136" s="156"/>
      <c r="J136" s="156"/>
      <c r="K136" s="156"/>
      <c r="L136" s="156"/>
      <c r="M136" s="156"/>
      <c r="N136" s="155"/>
      <c r="O136" s="155"/>
      <c r="P136" s="155"/>
      <c r="Q136" s="155"/>
      <c r="R136" s="156"/>
      <c r="S136" s="156"/>
      <c r="T136" s="156"/>
      <c r="U136" s="156"/>
      <c r="V136" s="156"/>
      <c r="W136" s="156"/>
      <c r="X136" s="156"/>
      <c r="Y136" s="156"/>
      <c r="Z136" s="146"/>
      <c r="AA136" s="146"/>
      <c r="AB136" s="146"/>
      <c r="AC136" s="146"/>
      <c r="AD136" s="146"/>
      <c r="AE136" s="146"/>
      <c r="AF136" s="146"/>
      <c r="AG136" s="146" t="s">
        <v>127</v>
      </c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</row>
    <row r="137" spans="1:60" outlineLevel="1" x14ac:dyDescent="0.2">
      <c r="A137" s="167">
        <v>30</v>
      </c>
      <c r="B137" s="168" t="s">
        <v>517</v>
      </c>
      <c r="C137" s="175" t="s">
        <v>518</v>
      </c>
      <c r="D137" s="169" t="s">
        <v>338</v>
      </c>
      <c r="E137" s="170">
        <v>2</v>
      </c>
      <c r="F137" s="171"/>
      <c r="G137" s="172">
        <f>ROUND(E137*F137,2)</f>
        <v>0</v>
      </c>
      <c r="H137" s="157"/>
      <c r="I137" s="156">
        <f>ROUND(E137*H137,2)</f>
        <v>0</v>
      </c>
      <c r="J137" s="157"/>
      <c r="K137" s="156">
        <f>ROUND(E137*J137,2)</f>
        <v>0</v>
      </c>
      <c r="L137" s="156">
        <v>21</v>
      </c>
      <c r="M137" s="156">
        <f>G137*(1+L137/100)</f>
        <v>0</v>
      </c>
      <c r="N137" s="155">
        <v>0</v>
      </c>
      <c r="O137" s="155">
        <f>ROUND(E137*N137,2)</f>
        <v>0</v>
      </c>
      <c r="P137" s="155">
        <v>0</v>
      </c>
      <c r="Q137" s="155">
        <f>ROUND(E137*P137,2)</f>
        <v>0</v>
      </c>
      <c r="R137" s="156"/>
      <c r="S137" s="156" t="s">
        <v>121</v>
      </c>
      <c r="T137" s="156" t="s">
        <v>121</v>
      </c>
      <c r="U137" s="156">
        <v>0.21593999999999999</v>
      </c>
      <c r="V137" s="156">
        <f>ROUND(E137*U137,2)</f>
        <v>0.43</v>
      </c>
      <c r="W137" s="156"/>
      <c r="X137" s="156" t="s">
        <v>174</v>
      </c>
      <c r="Y137" s="156" t="s">
        <v>124</v>
      </c>
      <c r="Z137" s="146"/>
      <c r="AA137" s="146"/>
      <c r="AB137" s="146"/>
      <c r="AC137" s="146"/>
      <c r="AD137" s="146"/>
      <c r="AE137" s="146"/>
      <c r="AF137" s="146"/>
      <c r="AG137" s="146" t="s">
        <v>175</v>
      </c>
      <c r="AH137" s="146"/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</row>
    <row r="138" spans="1:60" outlineLevel="2" x14ac:dyDescent="0.2">
      <c r="A138" s="153"/>
      <c r="B138" s="154"/>
      <c r="C138" s="247" t="s">
        <v>489</v>
      </c>
      <c r="D138" s="248"/>
      <c r="E138" s="248"/>
      <c r="F138" s="248"/>
      <c r="G138" s="248"/>
      <c r="H138" s="156"/>
      <c r="I138" s="156"/>
      <c r="J138" s="156"/>
      <c r="K138" s="156"/>
      <c r="L138" s="156"/>
      <c r="M138" s="156"/>
      <c r="N138" s="155"/>
      <c r="O138" s="155"/>
      <c r="P138" s="155"/>
      <c r="Q138" s="155"/>
      <c r="R138" s="156"/>
      <c r="S138" s="156"/>
      <c r="T138" s="156"/>
      <c r="U138" s="156"/>
      <c r="V138" s="156"/>
      <c r="W138" s="156"/>
      <c r="X138" s="156"/>
      <c r="Y138" s="156"/>
      <c r="Z138" s="146"/>
      <c r="AA138" s="146"/>
      <c r="AB138" s="146"/>
      <c r="AC138" s="146"/>
      <c r="AD138" s="146"/>
      <c r="AE138" s="146"/>
      <c r="AF138" s="146"/>
      <c r="AG138" s="146" t="s">
        <v>127</v>
      </c>
      <c r="AH138" s="146"/>
      <c r="AI138" s="146"/>
      <c r="AJ138" s="146"/>
      <c r="AK138" s="146"/>
      <c r="AL138" s="146"/>
      <c r="AM138" s="146"/>
      <c r="AN138" s="146"/>
      <c r="AO138" s="146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</row>
    <row r="139" spans="1:60" outlineLevel="3" x14ac:dyDescent="0.2">
      <c r="A139" s="153"/>
      <c r="B139" s="154"/>
      <c r="C139" s="245" t="s">
        <v>519</v>
      </c>
      <c r="D139" s="246"/>
      <c r="E139" s="246"/>
      <c r="F139" s="246"/>
      <c r="G139" s="246"/>
      <c r="H139" s="156"/>
      <c r="I139" s="156"/>
      <c r="J139" s="156"/>
      <c r="K139" s="156"/>
      <c r="L139" s="156"/>
      <c r="M139" s="156"/>
      <c r="N139" s="155"/>
      <c r="O139" s="155"/>
      <c r="P139" s="155"/>
      <c r="Q139" s="155"/>
      <c r="R139" s="156"/>
      <c r="S139" s="156"/>
      <c r="T139" s="156"/>
      <c r="U139" s="156"/>
      <c r="V139" s="156"/>
      <c r="W139" s="156"/>
      <c r="X139" s="156"/>
      <c r="Y139" s="156"/>
      <c r="Z139" s="146"/>
      <c r="AA139" s="146"/>
      <c r="AB139" s="146"/>
      <c r="AC139" s="146"/>
      <c r="AD139" s="146"/>
      <c r="AE139" s="146"/>
      <c r="AF139" s="146"/>
      <c r="AG139" s="146" t="s">
        <v>127</v>
      </c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</row>
    <row r="140" spans="1:60" outlineLevel="3" x14ac:dyDescent="0.2">
      <c r="A140" s="153"/>
      <c r="B140" s="154"/>
      <c r="C140" s="245" t="s">
        <v>520</v>
      </c>
      <c r="D140" s="246"/>
      <c r="E140" s="246"/>
      <c r="F140" s="246"/>
      <c r="G140" s="246"/>
      <c r="H140" s="156"/>
      <c r="I140" s="156"/>
      <c r="J140" s="156"/>
      <c r="K140" s="156"/>
      <c r="L140" s="156"/>
      <c r="M140" s="156"/>
      <c r="N140" s="155"/>
      <c r="O140" s="155"/>
      <c r="P140" s="155"/>
      <c r="Q140" s="155"/>
      <c r="R140" s="156"/>
      <c r="S140" s="156"/>
      <c r="T140" s="156"/>
      <c r="U140" s="156"/>
      <c r="V140" s="156"/>
      <c r="W140" s="156"/>
      <c r="X140" s="156"/>
      <c r="Y140" s="156"/>
      <c r="Z140" s="146"/>
      <c r="AA140" s="146"/>
      <c r="AB140" s="146"/>
      <c r="AC140" s="146"/>
      <c r="AD140" s="146"/>
      <c r="AE140" s="146"/>
      <c r="AF140" s="146"/>
      <c r="AG140" s="146" t="s">
        <v>127</v>
      </c>
      <c r="AH140" s="146"/>
      <c r="AI140" s="146"/>
      <c r="AJ140" s="146"/>
      <c r="AK140" s="146"/>
      <c r="AL140" s="146"/>
      <c r="AM140" s="146"/>
      <c r="AN140" s="146"/>
      <c r="AO140" s="146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</row>
    <row r="141" spans="1:60" outlineLevel="1" x14ac:dyDescent="0.2">
      <c r="A141" s="167">
        <v>31</v>
      </c>
      <c r="B141" s="168" t="s">
        <v>521</v>
      </c>
      <c r="C141" s="175" t="s">
        <v>522</v>
      </c>
      <c r="D141" s="169" t="s">
        <v>312</v>
      </c>
      <c r="E141" s="170">
        <v>34.6</v>
      </c>
      <c r="F141" s="171"/>
      <c r="G141" s="172">
        <f>ROUND(E141*F141,2)</f>
        <v>0</v>
      </c>
      <c r="H141" s="157"/>
      <c r="I141" s="156">
        <f>ROUND(E141*H141,2)</f>
        <v>0</v>
      </c>
      <c r="J141" s="157"/>
      <c r="K141" s="156">
        <f>ROUND(E141*J141,2)</f>
        <v>0</v>
      </c>
      <c r="L141" s="156">
        <v>21</v>
      </c>
      <c r="M141" s="156">
        <f>G141*(1+L141/100)</f>
        <v>0</v>
      </c>
      <c r="N141" s="155">
        <v>1.4999999999999999E-4</v>
      </c>
      <c r="O141" s="155">
        <f>ROUND(E141*N141,2)</f>
        <v>0.01</v>
      </c>
      <c r="P141" s="155">
        <v>0</v>
      </c>
      <c r="Q141" s="155">
        <f>ROUND(E141*P141,2)</f>
        <v>0</v>
      </c>
      <c r="R141" s="156"/>
      <c r="S141" s="156" t="s">
        <v>142</v>
      </c>
      <c r="T141" s="156" t="s">
        <v>122</v>
      </c>
      <c r="U141" s="156">
        <v>0</v>
      </c>
      <c r="V141" s="156">
        <f>ROUND(E141*U141,2)</f>
        <v>0</v>
      </c>
      <c r="W141" s="156"/>
      <c r="X141" s="156" t="s">
        <v>523</v>
      </c>
      <c r="Y141" s="156" t="s">
        <v>124</v>
      </c>
      <c r="Z141" s="146"/>
      <c r="AA141" s="146"/>
      <c r="AB141" s="146"/>
      <c r="AC141" s="146"/>
      <c r="AD141" s="146"/>
      <c r="AE141" s="146"/>
      <c r="AF141" s="146"/>
      <c r="AG141" s="146" t="s">
        <v>524</v>
      </c>
      <c r="AH141" s="146"/>
      <c r="AI141" s="146"/>
      <c r="AJ141" s="146"/>
      <c r="AK141" s="146"/>
      <c r="AL141" s="146"/>
      <c r="AM141" s="146"/>
      <c r="AN141" s="146"/>
      <c r="AO141" s="146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</row>
    <row r="142" spans="1:60" outlineLevel="2" x14ac:dyDescent="0.2">
      <c r="A142" s="153"/>
      <c r="B142" s="154"/>
      <c r="C142" s="247" t="s">
        <v>489</v>
      </c>
      <c r="D142" s="248"/>
      <c r="E142" s="248"/>
      <c r="F142" s="248"/>
      <c r="G142" s="248"/>
      <c r="H142" s="156"/>
      <c r="I142" s="156"/>
      <c r="J142" s="156"/>
      <c r="K142" s="156"/>
      <c r="L142" s="156"/>
      <c r="M142" s="156"/>
      <c r="N142" s="155"/>
      <c r="O142" s="155"/>
      <c r="P142" s="155"/>
      <c r="Q142" s="155"/>
      <c r="R142" s="156"/>
      <c r="S142" s="156"/>
      <c r="T142" s="156"/>
      <c r="U142" s="156"/>
      <c r="V142" s="156"/>
      <c r="W142" s="156"/>
      <c r="X142" s="156"/>
      <c r="Y142" s="156"/>
      <c r="Z142" s="146"/>
      <c r="AA142" s="146"/>
      <c r="AB142" s="146"/>
      <c r="AC142" s="146"/>
      <c r="AD142" s="146"/>
      <c r="AE142" s="146"/>
      <c r="AF142" s="146"/>
      <c r="AG142" s="146" t="s">
        <v>127</v>
      </c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</row>
    <row r="143" spans="1:60" outlineLevel="3" x14ac:dyDescent="0.2">
      <c r="A143" s="153"/>
      <c r="B143" s="154"/>
      <c r="C143" s="245" t="s">
        <v>525</v>
      </c>
      <c r="D143" s="246"/>
      <c r="E143" s="246"/>
      <c r="F143" s="246"/>
      <c r="G143" s="246"/>
      <c r="H143" s="156"/>
      <c r="I143" s="156"/>
      <c r="J143" s="156"/>
      <c r="K143" s="156"/>
      <c r="L143" s="156"/>
      <c r="M143" s="156"/>
      <c r="N143" s="155"/>
      <c r="O143" s="155"/>
      <c r="P143" s="155"/>
      <c r="Q143" s="155"/>
      <c r="R143" s="156"/>
      <c r="S143" s="156"/>
      <c r="T143" s="156"/>
      <c r="U143" s="156"/>
      <c r="V143" s="156"/>
      <c r="W143" s="156"/>
      <c r="X143" s="156"/>
      <c r="Y143" s="156"/>
      <c r="Z143" s="146"/>
      <c r="AA143" s="146"/>
      <c r="AB143" s="146"/>
      <c r="AC143" s="146"/>
      <c r="AD143" s="146"/>
      <c r="AE143" s="146"/>
      <c r="AF143" s="146"/>
      <c r="AG143" s="146" t="s">
        <v>127</v>
      </c>
      <c r="AH143" s="146"/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</row>
    <row r="144" spans="1:60" outlineLevel="1" x14ac:dyDescent="0.2">
      <c r="A144" s="167">
        <v>32</v>
      </c>
      <c r="B144" s="168" t="s">
        <v>526</v>
      </c>
      <c r="C144" s="175" t="s">
        <v>527</v>
      </c>
      <c r="D144" s="169" t="s">
        <v>312</v>
      </c>
      <c r="E144" s="170">
        <v>34.6</v>
      </c>
      <c r="F144" s="171"/>
      <c r="G144" s="172">
        <f>ROUND(E144*F144,2)</f>
        <v>0</v>
      </c>
      <c r="H144" s="157"/>
      <c r="I144" s="156">
        <f>ROUND(E144*H144,2)</f>
        <v>0</v>
      </c>
      <c r="J144" s="157"/>
      <c r="K144" s="156">
        <f>ROUND(E144*J144,2)</f>
        <v>0</v>
      </c>
      <c r="L144" s="156">
        <v>21</v>
      </c>
      <c r="M144" s="156">
        <f>G144*(1+L144/100)</f>
        <v>0</v>
      </c>
      <c r="N144" s="155">
        <v>0</v>
      </c>
      <c r="O144" s="155">
        <f>ROUND(E144*N144,2)</f>
        <v>0</v>
      </c>
      <c r="P144" s="155">
        <v>0</v>
      </c>
      <c r="Q144" s="155">
        <f>ROUND(E144*P144,2)</f>
        <v>0</v>
      </c>
      <c r="R144" s="156" t="s">
        <v>304</v>
      </c>
      <c r="S144" s="156" t="s">
        <v>121</v>
      </c>
      <c r="T144" s="156" t="s">
        <v>121</v>
      </c>
      <c r="U144" s="156">
        <v>0</v>
      </c>
      <c r="V144" s="156">
        <f>ROUND(E144*U144,2)</f>
        <v>0</v>
      </c>
      <c r="W144" s="156"/>
      <c r="X144" s="156" t="s">
        <v>305</v>
      </c>
      <c r="Y144" s="156" t="s">
        <v>124</v>
      </c>
      <c r="Z144" s="146"/>
      <c r="AA144" s="146"/>
      <c r="AB144" s="146"/>
      <c r="AC144" s="146"/>
      <c r="AD144" s="146"/>
      <c r="AE144" s="146"/>
      <c r="AF144" s="146"/>
      <c r="AG144" s="146" t="s">
        <v>306</v>
      </c>
      <c r="AH144" s="146"/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</row>
    <row r="145" spans="1:60" outlineLevel="2" x14ac:dyDescent="0.2">
      <c r="A145" s="153"/>
      <c r="B145" s="154"/>
      <c r="C145" s="247" t="s">
        <v>489</v>
      </c>
      <c r="D145" s="248"/>
      <c r="E145" s="248"/>
      <c r="F145" s="248"/>
      <c r="G145" s="248"/>
      <c r="H145" s="156"/>
      <c r="I145" s="156"/>
      <c r="J145" s="156"/>
      <c r="K145" s="156"/>
      <c r="L145" s="156"/>
      <c r="M145" s="156"/>
      <c r="N145" s="155"/>
      <c r="O145" s="155"/>
      <c r="P145" s="155"/>
      <c r="Q145" s="155"/>
      <c r="R145" s="156"/>
      <c r="S145" s="156"/>
      <c r="T145" s="156"/>
      <c r="U145" s="156"/>
      <c r="V145" s="156"/>
      <c r="W145" s="156"/>
      <c r="X145" s="156"/>
      <c r="Y145" s="156"/>
      <c r="Z145" s="146"/>
      <c r="AA145" s="146"/>
      <c r="AB145" s="146"/>
      <c r="AC145" s="146"/>
      <c r="AD145" s="146"/>
      <c r="AE145" s="146"/>
      <c r="AF145" s="146"/>
      <c r="AG145" s="146" t="s">
        <v>127</v>
      </c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</row>
    <row r="146" spans="1:60" outlineLevel="3" x14ac:dyDescent="0.2">
      <c r="A146" s="153"/>
      <c r="B146" s="154"/>
      <c r="C146" s="245" t="s">
        <v>528</v>
      </c>
      <c r="D146" s="246"/>
      <c r="E146" s="246"/>
      <c r="F146" s="246"/>
      <c r="G146" s="246"/>
      <c r="H146" s="156"/>
      <c r="I146" s="156"/>
      <c r="J146" s="156"/>
      <c r="K146" s="156"/>
      <c r="L146" s="156"/>
      <c r="M146" s="156"/>
      <c r="N146" s="155"/>
      <c r="O146" s="155"/>
      <c r="P146" s="155"/>
      <c r="Q146" s="155"/>
      <c r="R146" s="156"/>
      <c r="S146" s="156"/>
      <c r="T146" s="156"/>
      <c r="U146" s="156"/>
      <c r="V146" s="156"/>
      <c r="W146" s="156"/>
      <c r="X146" s="156"/>
      <c r="Y146" s="156"/>
      <c r="Z146" s="146"/>
      <c r="AA146" s="146"/>
      <c r="AB146" s="146"/>
      <c r="AC146" s="146"/>
      <c r="AD146" s="146"/>
      <c r="AE146" s="146"/>
      <c r="AF146" s="146"/>
      <c r="AG146" s="146" t="s">
        <v>127</v>
      </c>
      <c r="AH146" s="146"/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</row>
    <row r="147" spans="1:60" ht="22.5" outlineLevel="1" x14ac:dyDescent="0.2">
      <c r="A147" s="167">
        <v>33</v>
      </c>
      <c r="B147" s="168" t="s">
        <v>529</v>
      </c>
      <c r="C147" s="175" t="s">
        <v>530</v>
      </c>
      <c r="D147" s="169" t="s">
        <v>312</v>
      </c>
      <c r="E147" s="170">
        <v>34.6</v>
      </c>
      <c r="F147" s="171"/>
      <c r="G147" s="172">
        <f>ROUND(E147*F147,2)</f>
        <v>0</v>
      </c>
      <c r="H147" s="157"/>
      <c r="I147" s="156">
        <f>ROUND(E147*H147,2)</f>
        <v>0</v>
      </c>
      <c r="J147" s="157"/>
      <c r="K147" s="156">
        <f>ROUND(E147*J147,2)</f>
        <v>0</v>
      </c>
      <c r="L147" s="156">
        <v>21</v>
      </c>
      <c r="M147" s="156">
        <f>G147*(1+L147/100)</f>
        <v>0</v>
      </c>
      <c r="N147" s="155">
        <v>1.0000000000000001E-5</v>
      </c>
      <c r="O147" s="155">
        <f>ROUND(E147*N147,2)</f>
        <v>0</v>
      </c>
      <c r="P147" s="155">
        <v>0</v>
      </c>
      <c r="Q147" s="155">
        <f>ROUND(E147*P147,2)</f>
        <v>0</v>
      </c>
      <c r="R147" s="156"/>
      <c r="S147" s="156" t="s">
        <v>121</v>
      </c>
      <c r="T147" s="156" t="s">
        <v>121</v>
      </c>
      <c r="U147" s="156">
        <v>0.06</v>
      </c>
      <c r="V147" s="156">
        <f>ROUND(E147*U147,2)</f>
        <v>2.08</v>
      </c>
      <c r="W147" s="156"/>
      <c r="X147" s="156" t="s">
        <v>174</v>
      </c>
      <c r="Y147" s="156" t="s">
        <v>124</v>
      </c>
      <c r="Z147" s="146"/>
      <c r="AA147" s="146"/>
      <c r="AB147" s="146"/>
      <c r="AC147" s="146"/>
      <c r="AD147" s="146"/>
      <c r="AE147" s="146"/>
      <c r="AF147" s="146"/>
      <c r="AG147" s="146" t="s">
        <v>175</v>
      </c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</row>
    <row r="148" spans="1:60" outlineLevel="2" x14ac:dyDescent="0.2">
      <c r="A148" s="153"/>
      <c r="B148" s="154"/>
      <c r="C148" s="247" t="s">
        <v>489</v>
      </c>
      <c r="D148" s="248"/>
      <c r="E148" s="248"/>
      <c r="F148" s="248"/>
      <c r="G148" s="248"/>
      <c r="H148" s="156"/>
      <c r="I148" s="156"/>
      <c r="J148" s="156"/>
      <c r="K148" s="156"/>
      <c r="L148" s="156"/>
      <c r="M148" s="156"/>
      <c r="N148" s="155"/>
      <c r="O148" s="155"/>
      <c r="P148" s="155"/>
      <c r="Q148" s="155"/>
      <c r="R148" s="156"/>
      <c r="S148" s="156"/>
      <c r="T148" s="156"/>
      <c r="U148" s="156"/>
      <c r="V148" s="156"/>
      <c r="W148" s="156"/>
      <c r="X148" s="156"/>
      <c r="Y148" s="156"/>
      <c r="Z148" s="146"/>
      <c r="AA148" s="146"/>
      <c r="AB148" s="146"/>
      <c r="AC148" s="146"/>
      <c r="AD148" s="146"/>
      <c r="AE148" s="146"/>
      <c r="AF148" s="146"/>
      <c r="AG148" s="146" t="s">
        <v>127</v>
      </c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</row>
    <row r="149" spans="1:60" outlineLevel="3" x14ac:dyDescent="0.2">
      <c r="A149" s="153"/>
      <c r="B149" s="154"/>
      <c r="C149" s="245" t="s">
        <v>531</v>
      </c>
      <c r="D149" s="246"/>
      <c r="E149" s="246"/>
      <c r="F149" s="246"/>
      <c r="G149" s="246"/>
      <c r="H149" s="156"/>
      <c r="I149" s="156"/>
      <c r="J149" s="156"/>
      <c r="K149" s="156"/>
      <c r="L149" s="156"/>
      <c r="M149" s="156"/>
      <c r="N149" s="155"/>
      <c r="O149" s="155"/>
      <c r="P149" s="155"/>
      <c r="Q149" s="155"/>
      <c r="R149" s="156"/>
      <c r="S149" s="156"/>
      <c r="T149" s="156"/>
      <c r="U149" s="156"/>
      <c r="V149" s="156"/>
      <c r="W149" s="156"/>
      <c r="X149" s="156"/>
      <c r="Y149" s="156"/>
      <c r="Z149" s="146"/>
      <c r="AA149" s="146"/>
      <c r="AB149" s="146"/>
      <c r="AC149" s="146"/>
      <c r="AD149" s="146"/>
      <c r="AE149" s="146"/>
      <c r="AF149" s="146"/>
      <c r="AG149" s="146" t="s">
        <v>127</v>
      </c>
      <c r="AH149" s="146"/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</row>
    <row r="150" spans="1:60" outlineLevel="1" x14ac:dyDescent="0.2">
      <c r="A150" s="167">
        <v>34</v>
      </c>
      <c r="B150" s="168" t="s">
        <v>532</v>
      </c>
      <c r="C150" s="175" t="s">
        <v>533</v>
      </c>
      <c r="D150" s="169" t="s">
        <v>312</v>
      </c>
      <c r="E150" s="170">
        <v>34.6</v>
      </c>
      <c r="F150" s="171"/>
      <c r="G150" s="172">
        <f>ROUND(E150*F150,2)</f>
        <v>0</v>
      </c>
      <c r="H150" s="157"/>
      <c r="I150" s="156">
        <f>ROUND(E150*H150,2)</f>
        <v>0</v>
      </c>
      <c r="J150" s="157"/>
      <c r="K150" s="156">
        <f>ROUND(E150*J150,2)</f>
        <v>0</v>
      </c>
      <c r="L150" s="156">
        <v>21</v>
      </c>
      <c r="M150" s="156">
        <f>G150*(1+L150/100)</f>
        <v>0</v>
      </c>
      <c r="N150" s="155">
        <v>0</v>
      </c>
      <c r="O150" s="155">
        <f>ROUND(E150*N150,2)</f>
        <v>0</v>
      </c>
      <c r="P150" s="155">
        <v>0</v>
      </c>
      <c r="Q150" s="155">
        <f>ROUND(E150*P150,2)</f>
        <v>0</v>
      </c>
      <c r="R150" s="156"/>
      <c r="S150" s="156" t="s">
        <v>121</v>
      </c>
      <c r="T150" s="156" t="s">
        <v>121</v>
      </c>
      <c r="U150" s="156">
        <v>0.04</v>
      </c>
      <c r="V150" s="156">
        <f>ROUND(E150*U150,2)</f>
        <v>1.38</v>
      </c>
      <c r="W150" s="156"/>
      <c r="X150" s="156" t="s">
        <v>174</v>
      </c>
      <c r="Y150" s="156" t="s">
        <v>124</v>
      </c>
      <c r="Z150" s="146"/>
      <c r="AA150" s="146"/>
      <c r="AB150" s="146"/>
      <c r="AC150" s="146"/>
      <c r="AD150" s="146"/>
      <c r="AE150" s="146"/>
      <c r="AF150" s="146"/>
      <c r="AG150" s="146" t="s">
        <v>175</v>
      </c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</row>
    <row r="151" spans="1:60" outlineLevel="2" x14ac:dyDescent="0.2">
      <c r="A151" s="153"/>
      <c r="B151" s="154"/>
      <c r="C151" s="247" t="s">
        <v>534</v>
      </c>
      <c r="D151" s="248"/>
      <c r="E151" s="248"/>
      <c r="F151" s="248"/>
      <c r="G151" s="248"/>
      <c r="H151" s="156"/>
      <c r="I151" s="156"/>
      <c r="J151" s="156"/>
      <c r="K151" s="156"/>
      <c r="L151" s="156"/>
      <c r="M151" s="156"/>
      <c r="N151" s="155"/>
      <c r="O151" s="155"/>
      <c r="P151" s="155"/>
      <c r="Q151" s="155"/>
      <c r="R151" s="156"/>
      <c r="S151" s="156"/>
      <c r="T151" s="156"/>
      <c r="U151" s="156"/>
      <c r="V151" s="156"/>
      <c r="W151" s="156"/>
      <c r="X151" s="156"/>
      <c r="Y151" s="156"/>
      <c r="Z151" s="146"/>
      <c r="AA151" s="146"/>
      <c r="AB151" s="146"/>
      <c r="AC151" s="146"/>
      <c r="AD151" s="146"/>
      <c r="AE151" s="146"/>
      <c r="AF151" s="146"/>
      <c r="AG151" s="146" t="s">
        <v>127</v>
      </c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</row>
    <row r="152" spans="1:60" outlineLevel="3" x14ac:dyDescent="0.2">
      <c r="A152" s="153"/>
      <c r="B152" s="154"/>
      <c r="C152" s="245" t="s">
        <v>535</v>
      </c>
      <c r="D152" s="246"/>
      <c r="E152" s="246"/>
      <c r="F152" s="246"/>
      <c r="G152" s="246"/>
      <c r="H152" s="156"/>
      <c r="I152" s="156"/>
      <c r="J152" s="156"/>
      <c r="K152" s="156"/>
      <c r="L152" s="156"/>
      <c r="M152" s="156"/>
      <c r="N152" s="155"/>
      <c r="O152" s="155"/>
      <c r="P152" s="155"/>
      <c r="Q152" s="155"/>
      <c r="R152" s="156"/>
      <c r="S152" s="156"/>
      <c r="T152" s="156"/>
      <c r="U152" s="156"/>
      <c r="V152" s="156"/>
      <c r="W152" s="156"/>
      <c r="X152" s="156"/>
      <c r="Y152" s="156"/>
      <c r="Z152" s="146"/>
      <c r="AA152" s="146"/>
      <c r="AB152" s="146"/>
      <c r="AC152" s="146"/>
      <c r="AD152" s="146"/>
      <c r="AE152" s="146"/>
      <c r="AF152" s="146"/>
      <c r="AG152" s="146" t="s">
        <v>127</v>
      </c>
      <c r="AH152" s="146"/>
      <c r="AI152" s="146"/>
      <c r="AJ152" s="146"/>
      <c r="AK152" s="146"/>
      <c r="AL152" s="146"/>
      <c r="AM152" s="146"/>
      <c r="AN152" s="146"/>
      <c r="AO152" s="146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</row>
    <row r="153" spans="1:60" ht="22.5" outlineLevel="1" x14ac:dyDescent="0.2">
      <c r="A153" s="167">
        <v>35</v>
      </c>
      <c r="B153" s="168" t="s">
        <v>536</v>
      </c>
      <c r="C153" s="175" t="s">
        <v>537</v>
      </c>
      <c r="D153" s="169" t="s">
        <v>338</v>
      </c>
      <c r="E153" s="170">
        <v>1</v>
      </c>
      <c r="F153" s="171"/>
      <c r="G153" s="172">
        <f>ROUND(E153*F153,2)</f>
        <v>0</v>
      </c>
      <c r="H153" s="157"/>
      <c r="I153" s="156">
        <f>ROUND(E153*H153,2)</f>
        <v>0</v>
      </c>
      <c r="J153" s="157"/>
      <c r="K153" s="156">
        <f>ROUND(E153*J153,2)</f>
        <v>0</v>
      </c>
      <c r="L153" s="156">
        <v>21</v>
      </c>
      <c r="M153" s="156">
        <f>G153*(1+L153/100)</f>
        <v>0</v>
      </c>
      <c r="N153" s="155">
        <v>2.0999999999999999E-3</v>
      </c>
      <c r="O153" s="155">
        <f>ROUND(E153*N153,2)</f>
        <v>0</v>
      </c>
      <c r="P153" s="155">
        <v>0</v>
      </c>
      <c r="Q153" s="155">
        <f>ROUND(E153*P153,2)</f>
        <v>0</v>
      </c>
      <c r="R153" s="156" t="s">
        <v>304</v>
      </c>
      <c r="S153" s="156" t="s">
        <v>121</v>
      </c>
      <c r="T153" s="156" t="s">
        <v>121</v>
      </c>
      <c r="U153" s="156">
        <v>0</v>
      </c>
      <c r="V153" s="156">
        <f>ROUND(E153*U153,2)</f>
        <v>0</v>
      </c>
      <c r="W153" s="156"/>
      <c r="X153" s="156" t="s">
        <v>305</v>
      </c>
      <c r="Y153" s="156" t="s">
        <v>124</v>
      </c>
      <c r="Z153" s="146"/>
      <c r="AA153" s="146"/>
      <c r="AB153" s="146"/>
      <c r="AC153" s="146"/>
      <c r="AD153" s="146"/>
      <c r="AE153" s="146"/>
      <c r="AF153" s="146"/>
      <c r="AG153" s="146" t="s">
        <v>306</v>
      </c>
      <c r="AH153" s="146"/>
      <c r="AI153" s="146"/>
      <c r="AJ153" s="146"/>
      <c r="AK153" s="146"/>
      <c r="AL153" s="146"/>
      <c r="AM153" s="146"/>
      <c r="AN153" s="146"/>
      <c r="AO153" s="146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</row>
    <row r="154" spans="1:60" outlineLevel="2" x14ac:dyDescent="0.2">
      <c r="A154" s="153"/>
      <c r="B154" s="154"/>
      <c r="C154" s="247" t="s">
        <v>489</v>
      </c>
      <c r="D154" s="248"/>
      <c r="E154" s="248"/>
      <c r="F154" s="248"/>
      <c r="G154" s="248"/>
      <c r="H154" s="156"/>
      <c r="I154" s="156"/>
      <c r="J154" s="156"/>
      <c r="K154" s="156"/>
      <c r="L154" s="156"/>
      <c r="M154" s="156"/>
      <c r="N154" s="155"/>
      <c r="O154" s="155"/>
      <c r="P154" s="155"/>
      <c r="Q154" s="155"/>
      <c r="R154" s="156"/>
      <c r="S154" s="156"/>
      <c r="T154" s="156"/>
      <c r="U154" s="156"/>
      <c r="V154" s="156"/>
      <c r="W154" s="156"/>
      <c r="X154" s="156"/>
      <c r="Y154" s="156"/>
      <c r="Z154" s="146"/>
      <c r="AA154" s="146"/>
      <c r="AB154" s="146"/>
      <c r="AC154" s="146"/>
      <c r="AD154" s="146"/>
      <c r="AE154" s="146"/>
      <c r="AF154" s="146"/>
      <c r="AG154" s="146" t="s">
        <v>127</v>
      </c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</row>
    <row r="155" spans="1:60" outlineLevel="3" x14ac:dyDescent="0.2">
      <c r="A155" s="153"/>
      <c r="B155" s="154"/>
      <c r="C155" s="245" t="s">
        <v>538</v>
      </c>
      <c r="D155" s="246"/>
      <c r="E155" s="246"/>
      <c r="F155" s="246"/>
      <c r="G155" s="246"/>
      <c r="H155" s="156"/>
      <c r="I155" s="156"/>
      <c r="J155" s="156"/>
      <c r="K155" s="156"/>
      <c r="L155" s="156"/>
      <c r="M155" s="156"/>
      <c r="N155" s="155"/>
      <c r="O155" s="155"/>
      <c r="P155" s="155"/>
      <c r="Q155" s="155"/>
      <c r="R155" s="156"/>
      <c r="S155" s="156"/>
      <c r="T155" s="156"/>
      <c r="U155" s="156"/>
      <c r="V155" s="156"/>
      <c r="W155" s="156"/>
      <c r="X155" s="156"/>
      <c r="Y155" s="156"/>
      <c r="Z155" s="146"/>
      <c r="AA155" s="146"/>
      <c r="AB155" s="146"/>
      <c r="AC155" s="146"/>
      <c r="AD155" s="146"/>
      <c r="AE155" s="146"/>
      <c r="AF155" s="146"/>
      <c r="AG155" s="146" t="s">
        <v>127</v>
      </c>
      <c r="AH155" s="146"/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</row>
    <row r="156" spans="1:60" outlineLevel="1" x14ac:dyDescent="0.2">
      <c r="A156" s="167">
        <v>36</v>
      </c>
      <c r="B156" s="168" t="s">
        <v>539</v>
      </c>
      <c r="C156" s="175" t="s">
        <v>540</v>
      </c>
      <c r="D156" s="169" t="s">
        <v>338</v>
      </c>
      <c r="E156" s="170">
        <v>2</v>
      </c>
      <c r="F156" s="171"/>
      <c r="G156" s="172">
        <f>ROUND(E156*F156,2)</f>
        <v>0</v>
      </c>
      <c r="H156" s="157"/>
      <c r="I156" s="156">
        <f>ROUND(E156*H156,2)</f>
        <v>0</v>
      </c>
      <c r="J156" s="157"/>
      <c r="K156" s="156">
        <f>ROUND(E156*J156,2)</f>
        <v>0</v>
      </c>
      <c r="L156" s="156">
        <v>21</v>
      </c>
      <c r="M156" s="156">
        <f>G156*(1+L156/100)</f>
        <v>0</v>
      </c>
      <c r="N156" s="155">
        <v>3.2100000000000002E-3</v>
      </c>
      <c r="O156" s="155">
        <f>ROUND(E156*N156,2)</f>
        <v>0.01</v>
      </c>
      <c r="P156" s="155">
        <v>0</v>
      </c>
      <c r="Q156" s="155">
        <f>ROUND(E156*P156,2)</f>
        <v>0</v>
      </c>
      <c r="R156" s="156" t="s">
        <v>304</v>
      </c>
      <c r="S156" s="156" t="s">
        <v>121</v>
      </c>
      <c r="T156" s="156" t="s">
        <v>121</v>
      </c>
      <c r="U156" s="156">
        <v>0</v>
      </c>
      <c r="V156" s="156">
        <f>ROUND(E156*U156,2)</f>
        <v>0</v>
      </c>
      <c r="W156" s="156"/>
      <c r="X156" s="156" t="s">
        <v>305</v>
      </c>
      <c r="Y156" s="156" t="s">
        <v>124</v>
      </c>
      <c r="Z156" s="146"/>
      <c r="AA156" s="146"/>
      <c r="AB156" s="146"/>
      <c r="AC156" s="146"/>
      <c r="AD156" s="146"/>
      <c r="AE156" s="146"/>
      <c r="AF156" s="146"/>
      <c r="AG156" s="146" t="s">
        <v>306</v>
      </c>
      <c r="AH156" s="146"/>
      <c r="AI156" s="146"/>
      <c r="AJ156" s="146"/>
      <c r="AK156" s="146"/>
      <c r="AL156" s="146"/>
      <c r="AM156" s="146"/>
      <c r="AN156" s="146"/>
      <c r="AO156" s="146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</row>
    <row r="157" spans="1:60" outlineLevel="2" x14ac:dyDescent="0.2">
      <c r="A157" s="153"/>
      <c r="B157" s="154"/>
      <c r="C157" s="247" t="s">
        <v>541</v>
      </c>
      <c r="D157" s="248"/>
      <c r="E157" s="248"/>
      <c r="F157" s="248"/>
      <c r="G157" s="248"/>
      <c r="H157" s="156"/>
      <c r="I157" s="156"/>
      <c r="J157" s="156"/>
      <c r="K157" s="156"/>
      <c r="L157" s="156"/>
      <c r="M157" s="156"/>
      <c r="N157" s="155"/>
      <c r="O157" s="155"/>
      <c r="P157" s="155"/>
      <c r="Q157" s="155"/>
      <c r="R157" s="156"/>
      <c r="S157" s="156"/>
      <c r="T157" s="156"/>
      <c r="U157" s="156"/>
      <c r="V157" s="156"/>
      <c r="W157" s="156"/>
      <c r="X157" s="156"/>
      <c r="Y157" s="156"/>
      <c r="Z157" s="146"/>
      <c r="AA157" s="146"/>
      <c r="AB157" s="146"/>
      <c r="AC157" s="146"/>
      <c r="AD157" s="146"/>
      <c r="AE157" s="146"/>
      <c r="AF157" s="146"/>
      <c r="AG157" s="146" t="s">
        <v>127</v>
      </c>
      <c r="AH157" s="146"/>
      <c r="AI157" s="146"/>
      <c r="AJ157" s="146"/>
      <c r="AK157" s="146"/>
      <c r="AL157" s="146"/>
      <c r="AM157" s="146"/>
      <c r="AN157" s="146"/>
      <c r="AO157" s="146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</row>
    <row r="158" spans="1:60" outlineLevel="2" x14ac:dyDescent="0.2">
      <c r="A158" s="153"/>
      <c r="B158" s="154"/>
      <c r="C158" s="187" t="s">
        <v>542</v>
      </c>
      <c r="D158" s="179"/>
      <c r="E158" s="180">
        <v>1</v>
      </c>
      <c r="F158" s="156"/>
      <c r="G158" s="156"/>
      <c r="H158" s="156"/>
      <c r="I158" s="156"/>
      <c r="J158" s="156"/>
      <c r="K158" s="156"/>
      <c r="L158" s="156"/>
      <c r="M158" s="156"/>
      <c r="N158" s="155"/>
      <c r="O158" s="155"/>
      <c r="P158" s="155"/>
      <c r="Q158" s="155"/>
      <c r="R158" s="156"/>
      <c r="S158" s="156"/>
      <c r="T158" s="156"/>
      <c r="U158" s="156"/>
      <c r="V158" s="156"/>
      <c r="W158" s="156"/>
      <c r="X158" s="156"/>
      <c r="Y158" s="156"/>
      <c r="Z158" s="146"/>
      <c r="AA158" s="146"/>
      <c r="AB158" s="146"/>
      <c r="AC158" s="146"/>
      <c r="AD158" s="146"/>
      <c r="AE158" s="146"/>
      <c r="AF158" s="146"/>
      <c r="AG158" s="146" t="s">
        <v>197</v>
      </c>
      <c r="AH158" s="146">
        <v>0</v>
      </c>
      <c r="AI158" s="146"/>
      <c r="AJ158" s="146"/>
      <c r="AK158" s="146"/>
      <c r="AL158" s="146"/>
      <c r="AM158" s="146"/>
      <c r="AN158" s="146"/>
      <c r="AO158" s="146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</row>
    <row r="159" spans="1:60" outlineLevel="3" x14ac:dyDescent="0.2">
      <c r="A159" s="153"/>
      <c r="B159" s="154"/>
      <c r="C159" s="187" t="s">
        <v>543</v>
      </c>
      <c r="D159" s="179"/>
      <c r="E159" s="180">
        <v>1</v>
      </c>
      <c r="F159" s="156"/>
      <c r="G159" s="156"/>
      <c r="H159" s="156"/>
      <c r="I159" s="156"/>
      <c r="J159" s="156"/>
      <c r="K159" s="156"/>
      <c r="L159" s="156"/>
      <c r="M159" s="156"/>
      <c r="N159" s="155"/>
      <c r="O159" s="155"/>
      <c r="P159" s="155"/>
      <c r="Q159" s="155"/>
      <c r="R159" s="156"/>
      <c r="S159" s="156"/>
      <c r="T159" s="156"/>
      <c r="U159" s="156"/>
      <c r="V159" s="156"/>
      <c r="W159" s="156"/>
      <c r="X159" s="156"/>
      <c r="Y159" s="156"/>
      <c r="Z159" s="146"/>
      <c r="AA159" s="146"/>
      <c r="AB159" s="146"/>
      <c r="AC159" s="146"/>
      <c r="AD159" s="146"/>
      <c r="AE159" s="146"/>
      <c r="AF159" s="146"/>
      <c r="AG159" s="146" t="s">
        <v>197</v>
      </c>
      <c r="AH159" s="146">
        <v>0</v>
      </c>
      <c r="AI159" s="146"/>
      <c r="AJ159" s="146"/>
      <c r="AK159" s="146"/>
      <c r="AL159" s="146"/>
      <c r="AM159" s="146"/>
      <c r="AN159" s="146"/>
      <c r="AO159" s="146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</row>
    <row r="160" spans="1:60" outlineLevel="1" x14ac:dyDescent="0.2">
      <c r="A160" s="167">
        <v>37</v>
      </c>
      <c r="B160" s="168" t="s">
        <v>544</v>
      </c>
      <c r="C160" s="175" t="s">
        <v>545</v>
      </c>
      <c r="D160" s="169" t="s">
        <v>338</v>
      </c>
      <c r="E160" s="170">
        <v>2</v>
      </c>
      <c r="F160" s="171"/>
      <c r="G160" s="172">
        <f>ROUND(E160*F160,2)</f>
        <v>0</v>
      </c>
      <c r="H160" s="157"/>
      <c r="I160" s="156">
        <f>ROUND(E160*H160,2)</f>
        <v>0</v>
      </c>
      <c r="J160" s="157"/>
      <c r="K160" s="156">
        <f>ROUND(E160*J160,2)</f>
        <v>0</v>
      </c>
      <c r="L160" s="156">
        <v>21</v>
      </c>
      <c r="M160" s="156">
        <f>G160*(1+L160/100)</f>
        <v>0</v>
      </c>
      <c r="N160" s="155">
        <v>9.6299999999999997E-3</v>
      </c>
      <c r="O160" s="155">
        <f>ROUND(E160*N160,2)</f>
        <v>0.02</v>
      </c>
      <c r="P160" s="155">
        <v>0</v>
      </c>
      <c r="Q160" s="155">
        <f>ROUND(E160*P160,2)</f>
        <v>0</v>
      </c>
      <c r="R160" s="156" t="s">
        <v>304</v>
      </c>
      <c r="S160" s="156" t="s">
        <v>121</v>
      </c>
      <c r="T160" s="156" t="s">
        <v>121</v>
      </c>
      <c r="U160" s="156">
        <v>0</v>
      </c>
      <c r="V160" s="156">
        <f>ROUND(E160*U160,2)</f>
        <v>0</v>
      </c>
      <c r="W160" s="156"/>
      <c r="X160" s="156" t="s">
        <v>305</v>
      </c>
      <c r="Y160" s="156" t="s">
        <v>124</v>
      </c>
      <c r="Z160" s="146"/>
      <c r="AA160" s="146"/>
      <c r="AB160" s="146"/>
      <c r="AC160" s="146"/>
      <c r="AD160" s="146"/>
      <c r="AE160" s="146"/>
      <c r="AF160" s="146"/>
      <c r="AG160" s="146" t="s">
        <v>306</v>
      </c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</row>
    <row r="161" spans="1:60" outlineLevel="2" x14ac:dyDescent="0.2">
      <c r="A161" s="153"/>
      <c r="B161" s="154"/>
      <c r="C161" s="247" t="s">
        <v>541</v>
      </c>
      <c r="D161" s="248"/>
      <c r="E161" s="248"/>
      <c r="F161" s="248"/>
      <c r="G161" s="248"/>
      <c r="H161" s="156"/>
      <c r="I161" s="156"/>
      <c r="J161" s="156"/>
      <c r="K161" s="156"/>
      <c r="L161" s="156"/>
      <c r="M161" s="156"/>
      <c r="N161" s="155"/>
      <c r="O161" s="155"/>
      <c r="P161" s="155"/>
      <c r="Q161" s="155"/>
      <c r="R161" s="156"/>
      <c r="S161" s="156"/>
      <c r="T161" s="156"/>
      <c r="U161" s="156"/>
      <c r="V161" s="156"/>
      <c r="W161" s="156"/>
      <c r="X161" s="156"/>
      <c r="Y161" s="156"/>
      <c r="Z161" s="146"/>
      <c r="AA161" s="146"/>
      <c r="AB161" s="146"/>
      <c r="AC161" s="146"/>
      <c r="AD161" s="146"/>
      <c r="AE161" s="146"/>
      <c r="AF161" s="146"/>
      <c r="AG161" s="146" t="s">
        <v>127</v>
      </c>
      <c r="AH161" s="146"/>
      <c r="AI161" s="146"/>
      <c r="AJ161" s="146"/>
      <c r="AK161" s="146"/>
      <c r="AL161" s="146"/>
      <c r="AM161" s="146"/>
      <c r="AN161" s="146"/>
      <c r="AO161" s="146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</row>
    <row r="162" spans="1:60" outlineLevel="2" x14ac:dyDescent="0.2">
      <c r="A162" s="153"/>
      <c r="B162" s="154"/>
      <c r="C162" s="187" t="s">
        <v>543</v>
      </c>
      <c r="D162" s="179"/>
      <c r="E162" s="180">
        <v>1</v>
      </c>
      <c r="F162" s="156"/>
      <c r="G162" s="156"/>
      <c r="H162" s="156"/>
      <c r="I162" s="156"/>
      <c r="J162" s="156"/>
      <c r="K162" s="156"/>
      <c r="L162" s="156"/>
      <c r="M162" s="156"/>
      <c r="N162" s="155"/>
      <c r="O162" s="155"/>
      <c r="P162" s="155"/>
      <c r="Q162" s="155"/>
      <c r="R162" s="156"/>
      <c r="S162" s="156"/>
      <c r="T162" s="156"/>
      <c r="U162" s="156"/>
      <c r="V162" s="156"/>
      <c r="W162" s="156"/>
      <c r="X162" s="156"/>
      <c r="Y162" s="156"/>
      <c r="Z162" s="146"/>
      <c r="AA162" s="146"/>
      <c r="AB162" s="146"/>
      <c r="AC162" s="146"/>
      <c r="AD162" s="146"/>
      <c r="AE162" s="146"/>
      <c r="AF162" s="146"/>
      <c r="AG162" s="146" t="s">
        <v>197</v>
      </c>
      <c r="AH162" s="146">
        <v>0</v>
      </c>
      <c r="AI162" s="146"/>
      <c r="AJ162" s="146"/>
      <c r="AK162" s="146"/>
      <c r="AL162" s="146"/>
      <c r="AM162" s="146"/>
      <c r="AN162" s="146"/>
      <c r="AO162" s="146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</row>
    <row r="163" spans="1:60" outlineLevel="3" x14ac:dyDescent="0.2">
      <c r="A163" s="153"/>
      <c r="B163" s="154"/>
      <c r="C163" s="187" t="s">
        <v>542</v>
      </c>
      <c r="D163" s="179"/>
      <c r="E163" s="180">
        <v>1</v>
      </c>
      <c r="F163" s="156"/>
      <c r="G163" s="156"/>
      <c r="H163" s="156"/>
      <c r="I163" s="156"/>
      <c r="J163" s="156"/>
      <c r="K163" s="156"/>
      <c r="L163" s="156"/>
      <c r="M163" s="156"/>
      <c r="N163" s="155"/>
      <c r="O163" s="155"/>
      <c r="P163" s="155"/>
      <c r="Q163" s="155"/>
      <c r="R163" s="156"/>
      <c r="S163" s="156"/>
      <c r="T163" s="156"/>
      <c r="U163" s="156"/>
      <c r="V163" s="156"/>
      <c r="W163" s="156"/>
      <c r="X163" s="156"/>
      <c r="Y163" s="156"/>
      <c r="Z163" s="146"/>
      <c r="AA163" s="146"/>
      <c r="AB163" s="146"/>
      <c r="AC163" s="146"/>
      <c r="AD163" s="146"/>
      <c r="AE163" s="146"/>
      <c r="AF163" s="146"/>
      <c r="AG163" s="146" t="s">
        <v>197</v>
      </c>
      <c r="AH163" s="146">
        <v>0</v>
      </c>
      <c r="AI163" s="146"/>
      <c r="AJ163" s="146"/>
      <c r="AK163" s="146"/>
      <c r="AL163" s="146"/>
      <c r="AM163" s="146"/>
      <c r="AN163" s="146"/>
      <c r="AO163" s="146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</row>
    <row r="164" spans="1:60" outlineLevel="1" x14ac:dyDescent="0.2">
      <c r="A164" s="167">
        <v>38</v>
      </c>
      <c r="B164" s="168" t="s">
        <v>546</v>
      </c>
      <c r="C164" s="175" t="s">
        <v>547</v>
      </c>
      <c r="D164" s="169" t="s">
        <v>338</v>
      </c>
      <c r="E164" s="170">
        <v>2</v>
      </c>
      <c r="F164" s="171"/>
      <c r="G164" s="172">
        <f>ROUND(E164*F164,2)</f>
        <v>0</v>
      </c>
      <c r="H164" s="157"/>
      <c r="I164" s="156">
        <f>ROUND(E164*H164,2)</f>
        <v>0</v>
      </c>
      <c r="J164" s="157"/>
      <c r="K164" s="156">
        <f>ROUND(E164*J164,2)</f>
        <v>0</v>
      </c>
      <c r="L164" s="156">
        <v>21</v>
      </c>
      <c r="M164" s="156">
        <f>G164*(1+L164/100)</f>
        <v>0</v>
      </c>
      <c r="N164" s="155">
        <v>1.6049999999999998E-2</v>
      </c>
      <c r="O164" s="155">
        <f>ROUND(E164*N164,2)</f>
        <v>0.03</v>
      </c>
      <c r="P164" s="155">
        <v>0</v>
      </c>
      <c r="Q164" s="155">
        <f>ROUND(E164*P164,2)</f>
        <v>0</v>
      </c>
      <c r="R164" s="156" t="s">
        <v>304</v>
      </c>
      <c r="S164" s="156" t="s">
        <v>121</v>
      </c>
      <c r="T164" s="156" t="s">
        <v>121</v>
      </c>
      <c r="U164" s="156">
        <v>0</v>
      </c>
      <c r="V164" s="156">
        <f>ROUND(E164*U164,2)</f>
        <v>0</v>
      </c>
      <c r="W164" s="156"/>
      <c r="X164" s="156" t="s">
        <v>305</v>
      </c>
      <c r="Y164" s="156" t="s">
        <v>124</v>
      </c>
      <c r="Z164" s="146"/>
      <c r="AA164" s="146"/>
      <c r="AB164" s="146"/>
      <c r="AC164" s="146"/>
      <c r="AD164" s="146"/>
      <c r="AE164" s="146"/>
      <c r="AF164" s="146"/>
      <c r="AG164" s="146" t="s">
        <v>306</v>
      </c>
      <c r="AH164" s="146"/>
      <c r="AI164" s="146"/>
      <c r="AJ164" s="146"/>
      <c r="AK164" s="146"/>
      <c r="AL164" s="146"/>
      <c r="AM164" s="146"/>
      <c r="AN164" s="146"/>
      <c r="AO164" s="146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</row>
    <row r="165" spans="1:60" outlineLevel="2" x14ac:dyDescent="0.2">
      <c r="A165" s="153"/>
      <c r="B165" s="154"/>
      <c r="C165" s="247" t="s">
        <v>541</v>
      </c>
      <c r="D165" s="248"/>
      <c r="E165" s="248"/>
      <c r="F165" s="248"/>
      <c r="G165" s="248"/>
      <c r="H165" s="156"/>
      <c r="I165" s="156"/>
      <c r="J165" s="156"/>
      <c r="K165" s="156"/>
      <c r="L165" s="156"/>
      <c r="M165" s="156"/>
      <c r="N165" s="155"/>
      <c r="O165" s="155"/>
      <c r="P165" s="155"/>
      <c r="Q165" s="155"/>
      <c r="R165" s="156"/>
      <c r="S165" s="156"/>
      <c r="T165" s="156"/>
      <c r="U165" s="156"/>
      <c r="V165" s="156"/>
      <c r="W165" s="156"/>
      <c r="X165" s="156"/>
      <c r="Y165" s="156"/>
      <c r="Z165" s="146"/>
      <c r="AA165" s="146"/>
      <c r="AB165" s="146"/>
      <c r="AC165" s="146"/>
      <c r="AD165" s="146"/>
      <c r="AE165" s="146"/>
      <c r="AF165" s="146"/>
      <c r="AG165" s="146" t="s">
        <v>127</v>
      </c>
      <c r="AH165" s="146"/>
      <c r="AI165" s="146"/>
      <c r="AJ165" s="146"/>
      <c r="AK165" s="146"/>
      <c r="AL165" s="146"/>
      <c r="AM165" s="146"/>
      <c r="AN165" s="146"/>
      <c r="AO165" s="146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</row>
    <row r="166" spans="1:60" outlineLevel="2" x14ac:dyDescent="0.2">
      <c r="A166" s="153"/>
      <c r="B166" s="154"/>
      <c r="C166" s="187" t="s">
        <v>548</v>
      </c>
      <c r="D166" s="179"/>
      <c r="E166" s="180"/>
      <c r="F166" s="156"/>
      <c r="G166" s="156"/>
      <c r="H166" s="156"/>
      <c r="I166" s="156"/>
      <c r="J166" s="156"/>
      <c r="K166" s="156"/>
      <c r="L166" s="156"/>
      <c r="M166" s="156"/>
      <c r="N166" s="155"/>
      <c r="O166" s="155"/>
      <c r="P166" s="155"/>
      <c r="Q166" s="155"/>
      <c r="R166" s="156"/>
      <c r="S166" s="156"/>
      <c r="T166" s="156"/>
      <c r="U166" s="156"/>
      <c r="V166" s="156"/>
      <c r="W166" s="156"/>
      <c r="X166" s="156"/>
      <c r="Y166" s="156"/>
      <c r="Z166" s="146"/>
      <c r="AA166" s="146"/>
      <c r="AB166" s="146"/>
      <c r="AC166" s="146"/>
      <c r="AD166" s="146"/>
      <c r="AE166" s="146"/>
      <c r="AF166" s="146"/>
      <c r="AG166" s="146" t="s">
        <v>197</v>
      </c>
      <c r="AH166" s="146">
        <v>0</v>
      </c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</row>
    <row r="167" spans="1:60" outlineLevel="3" x14ac:dyDescent="0.2">
      <c r="A167" s="153"/>
      <c r="B167" s="154"/>
      <c r="C167" s="187" t="s">
        <v>549</v>
      </c>
      <c r="D167" s="179"/>
      <c r="E167" s="180">
        <v>2</v>
      </c>
      <c r="F167" s="156"/>
      <c r="G167" s="156"/>
      <c r="H167" s="156"/>
      <c r="I167" s="156"/>
      <c r="J167" s="156"/>
      <c r="K167" s="156"/>
      <c r="L167" s="156"/>
      <c r="M167" s="156"/>
      <c r="N167" s="155"/>
      <c r="O167" s="155"/>
      <c r="P167" s="155"/>
      <c r="Q167" s="155"/>
      <c r="R167" s="156"/>
      <c r="S167" s="156"/>
      <c r="T167" s="156"/>
      <c r="U167" s="156"/>
      <c r="V167" s="156"/>
      <c r="W167" s="156"/>
      <c r="X167" s="156"/>
      <c r="Y167" s="156"/>
      <c r="Z167" s="146"/>
      <c r="AA167" s="146"/>
      <c r="AB167" s="146"/>
      <c r="AC167" s="146"/>
      <c r="AD167" s="146"/>
      <c r="AE167" s="146"/>
      <c r="AF167" s="146"/>
      <c r="AG167" s="146" t="s">
        <v>197</v>
      </c>
      <c r="AH167" s="146">
        <v>0</v>
      </c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</row>
    <row r="168" spans="1:60" ht="22.5" outlineLevel="1" x14ac:dyDescent="0.2">
      <c r="A168" s="167">
        <v>39</v>
      </c>
      <c r="B168" s="168" t="s">
        <v>550</v>
      </c>
      <c r="C168" s="175" t="s">
        <v>551</v>
      </c>
      <c r="D168" s="169" t="s">
        <v>338</v>
      </c>
      <c r="E168" s="170">
        <v>1</v>
      </c>
      <c r="F168" s="171"/>
      <c r="G168" s="172">
        <f>ROUND(E168*F168,2)</f>
        <v>0</v>
      </c>
      <c r="H168" s="157"/>
      <c r="I168" s="156">
        <f>ROUND(E168*H168,2)</f>
        <v>0</v>
      </c>
      <c r="J168" s="157"/>
      <c r="K168" s="156">
        <f>ROUND(E168*J168,2)</f>
        <v>0</v>
      </c>
      <c r="L168" s="156">
        <v>21</v>
      </c>
      <c r="M168" s="156">
        <f>G168*(1+L168/100)</f>
        <v>0</v>
      </c>
      <c r="N168" s="155">
        <v>2.2000000000000001E-3</v>
      </c>
      <c r="O168" s="155">
        <f>ROUND(E168*N168,2)</f>
        <v>0</v>
      </c>
      <c r="P168" s="155">
        <v>0</v>
      </c>
      <c r="Q168" s="155">
        <f>ROUND(E168*P168,2)</f>
        <v>0</v>
      </c>
      <c r="R168" s="156" t="s">
        <v>304</v>
      </c>
      <c r="S168" s="156" t="s">
        <v>121</v>
      </c>
      <c r="T168" s="156" t="s">
        <v>121</v>
      </c>
      <c r="U168" s="156">
        <v>0</v>
      </c>
      <c r="V168" s="156">
        <f>ROUND(E168*U168,2)</f>
        <v>0</v>
      </c>
      <c r="W168" s="156"/>
      <c r="X168" s="156" t="s">
        <v>305</v>
      </c>
      <c r="Y168" s="156" t="s">
        <v>124</v>
      </c>
      <c r="Z168" s="146"/>
      <c r="AA168" s="146"/>
      <c r="AB168" s="146"/>
      <c r="AC168" s="146"/>
      <c r="AD168" s="146"/>
      <c r="AE168" s="146"/>
      <c r="AF168" s="146"/>
      <c r="AG168" s="146" t="s">
        <v>306</v>
      </c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</row>
    <row r="169" spans="1:60" outlineLevel="2" x14ac:dyDescent="0.2">
      <c r="A169" s="153"/>
      <c r="B169" s="154"/>
      <c r="C169" s="247" t="s">
        <v>552</v>
      </c>
      <c r="D169" s="248"/>
      <c r="E169" s="248"/>
      <c r="F169" s="248"/>
      <c r="G169" s="248"/>
      <c r="H169" s="156"/>
      <c r="I169" s="156"/>
      <c r="J169" s="156"/>
      <c r="K169" s="156"/>
      <c r="L169" s="156"/>
      <c r="M169" s="156"/>
      <c r="N169" s="155"/>
      <c r="O169" s="155"/>
      <c r="P169" s="155"/>
      <c r="Q169" s="155"/>
      <c r="R169" s="156"/>
      <c r="S169" s="156"/>
      <c r="T169" s="156"/>
      <c r="U169" s="156"/>
      <c r="V169" s="156"/>
      <c r="W169" s="156"/>
      <c r="X169" s="156"/>
      <c r="Y169" s="156"/>
      <c r="Z169" s="146"/>
      <c r="AA169" s="146"/>
      <c r="AB169" s="146"/>
      <c r="AC169" s="146"/>
      <c r="AD169" s="146"/>
      <c r="AE169" s="146"/>
      <c r="AF169" s="146"/>
      <c r="AG169" s="146" t="s">
        <v>127</v>
      </c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</row>
    <row r="170" spans="1:60" outlineLevel="3" x14ac:dyDescent="0.2">
      <c r="A170" s="153"/>
      <c r="B170" s="154"/>
      <c r="C170" s="245" t="s">
        <v>553</v>
      </c>
      <c r="D170" s="246"/>
      <c r="E170" s="246"/>
      <c r="F170" s="246"/>
      <c r="G170" s="246"/>
      <c r="H170" s="156"/>
      <c r="I170" s="156"/>
      <c r="J170" s="156"/>
      <c r="K170" s="156"/>
      <c r="L170" s="156"/>
      <c r="M170" s="156"/>
      <c r="N170" s="155"/>
      <c r="O170" s="155"/>
      <c r="P170" s="155"/>
      <c r="Q170" s="155"/>
      <c r="R170" s="156"/>
      <c r="S170" s="156"/>
      <c r="T170" s="156"/>
      <c r="U170" s="156"/>
      <c r="V170" s="156"/>
      <c r="W170" s="156"/>
      <c r="X170" s="156"/>
      <c r="Y170" s="156"/>
      <c r="Z170" s="146"/>
      <c r="AA170" s="146"/>
      <c r="AB170" s="146"/>
      <c r="AC170" s="146"/>
      <c r="AD170" s="146"/>
      <c r="AE170" s="146"/>
      <c r="AF170" s="146"/>
      <c r="AG170" s="146" t="s">
        <v>127</v>
      </c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</row>
    <row r="171" spans="1:60" outlineLevel="2" x14ac:dyDescent="0.2">
      <c r="A171" s="153"/>
      <c r="B171" s="154"/>
      <c r="C171" s="187" t="s">
        <v>69</v>
      </c>
      <c r="D171" s="179"/>
      <c r="E171" s="180">
        <v>1</v>
      </c>
      <c r="F171" s="156"/>
      <c r="G171" s="156"/>
      <c r="H171" s="156"/>
      <c r="I171" s="156"/>
      <c r="J171" s="156"/>
      <c r="K171" s="156"/>
      <c r="L171" s="156"/>
      <c r="M171" s="156"/>
      <c r="N171" s="155"/>
      <c r="O171" s="155"/>
      <c r="P171" s="155"/>
      <c r="Q171" s="155"/>
      <c r="R171" s="156"/>
      <c r="S171" s="156"/>
      <c r="T171" s="156"/>
      <c r="U171" s="156"/>
      <c r="V171" s="156"/>
      <c r="W171" s="156"/>
      <c r="X171" s="156"/>
      <c r="Y171" s="156"/>
      <c r="Z171" s="146"/>
      <c r="AA171" s="146"/>
      <c r="AB171" s="146"/>
      <c r="AC171" s="146"/>
      <c r="AD171" s="146"/>
      <c r="AE171" s="146"/>
      <c r="AF171" s="146"/>
      <c r="AG171" s="146" t="s">
        <v>197</v>
      </c>
      <c r="AH171" s="146">
        <v>0</v>
      </c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</row>
    <row r="172" spans="1:60" outlineLevel="1" x14ac:dyDescent="0.2">
      <c r="A172" s="167">
        <v>40</v>
      </c>
      <c r="B172" s="168" t="s">
        <v>554</v>
      </c>
      <c r="C172" s="175" t="s">
        <v>555</v>
      </c>
      <c r="D172" s="169" t="s">
        <v>338</v>
      </c>
      <c r="E172" s="170">
        <v>6</v>
      </c>
      <c r="F172" s="171"/>
      <c r="G172" s="172">
        <f>ROUND(E172*F172,2)</f>
        <v>0</v>
      </c>
      <c r="H172" s="157"/>
      <c r="I172" s="156">
        <f>ROUND(E172*H172,2)</f>
        <v>0</v>
      </c>
      <c r="J172" s="157"/>
      <c r="K172" s="156">
        <f>ROUND(E172*J172,2)</f>
        <v>0</v>
      </c>
      <c r="L172" s="156">
        <v>21</v>
      </c>
      <c r="M172" s="156">
        <f>G172*(1+L172/100)</f>
        <v>0</v>
      </c>
      <c r="N172" s="155">
        <v>6.6E-4</v>
      </c>
      <c r="O172" s="155">
        <f>ROUND(E172*N172,2)</f>
        <v>0</v>
      </c>
      <c r="P172" s="155">
        <v>0</v>
      </c>
      <c r="Q172" s="155">
        <f>ROUND(E172*P172,2)</f>
        <v>0</v>
      </c>
      <c r="R172" s="156" t="s">
        <v>304</v>
      </c>
      <c r="S172" s="156" t="s">
        <v>121</v>
      </c>
      <c r="T172" s="156" t="s">
        <v>121</v>
      </c>
      <c r="U172" s="156">
        <v>0</v>
      </c>
      <c r="V172" s="156">
        <f>ROUND(E172*U172,2)</f>
        <v>0</v>
      </c>
      <c r="W172" s="156"/>
      <c r="X172" s="156" t="s">
        <v>305</v>
      </c>
      <c r="Y172" s="156" t="s">
        <v>124</v>
      </c>
      <c r="Z172" s="146"/>
      <c r="AA172" s="146"/>
      <c r="AB172" s="146"/>
      <c r="AC172" s="146"/>
      <c r="AD172" s="146"/>
      <c r="AE172" s="146"/>
      <c r="AF172" s="146"/>
      <c r="AG172" s="146" t="s">
        <v>306</v>
      </c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6"/>
      <c r="BD172" s="146"/>
      <c r="BE172" s="146"/>
      <c r="BF172" s="146"/>
      <c r="BG172" s="146"/>
      <c r="BH172" s="146"/>
    </row>
    <row r="173" spans="1:60" outlineLevel="2" x14ac:dyDescent="0.2">
      <c r="A173" s="153"/>
      <c r="B173" s="154"/>
      <c r="C173" s="247" t="s">
        <v>556</v>
      </c>
      <c r="D173" s="248"/>
      <c r="E173" s="248"/>
      <c r="F173" s="248"/>
      <c r="G173" s="248"/>
      <c r="H173" s="156"/>
      <c r="I173" s="156"/>
      <c r="J173" s="156"/>
      <c r="K173" s="156"/>
      <c r="L173" s="156"/>
      <c r="M173" s="156"/>
      <c r="N173" s="155"/>
      <c r="O173" s="155"/>
      <c r="P173" s="155"/>
      <c r="Q173" s="155"/>
      <c r="R173" s="156"/>
      <c r="S173" s="156"/>
      <c r="T173" s="156"/>
      <c r="U173" s="156"/>
      <c r="V173" s="156"/>
      <c r="W173" s="156"/>
      <c r="X173" s="156"/>
      <c r="Y173" s="156"/>
      <c r="Z173" s="146"/>
      <c r="AA173" s="146"/>
      <c r="AB173" s="146"/>
      <c r="AC173" s="146"/>
      <c r="AD173" s="146"/>
      <c r="AE173" s="146"/>
      <c r="AF173" s="146"/>
      <c r="AG173" s="146" t="s">
        <v>127</v>
      </c>
      <c r="AH173" s="146"/>
      <c r="AI173" s="146"/>
      <c r="AJ173" s="146"/>
      <c r="AK173" s="146"/>
      <c r="AL173" s="146"/>
      <c r="AM173" s="146"/>
      <c r="AN173" s="146"/>
      <c r="AO173" s="146"/>
      <c r="AP173" s="146"/>
      <c r="AQ173" s="146"/>
      <c r="AR173" s="146"/>
      <c r="AS173" s="146"/>
      <c r="AT173" s="146"/>
      <c r="AU173" s="146"/>
      <c r="AV173" s="146"/>
      <c r="AW173" s="146"/>
      <c r="AX173" s="146"/>
      <c r="AY173" s="146"/>
      <c r="AZ173" s="146"/>
      <c r="BA173" s="146"/>
      <c r="BB173" s="146"/>
      <c r="BC173" s="146"/>
      <c r="BD173" s="146"/>
      <c r="BE173" s="146"/>
      <c r="BF173" s="146"/>
      <c r="BG173" s="146"/>
      <c r="BH173" s="146"/>
    </row>
    <row r="174" spans="1:60" outlineLevel="3" x14ac:dyDescent="0.2">
      <c r="A174" s="153"/>
      <c r="B174" s="154"/>
      <c r="C174" s="245" t="s">
        <v>557</v>
      </c>
      <c r="D174" s="246"/>
      <c r="E174" s="246"/>
      <c r="F174" s="246"/>
      <c r="G174" s="246"/>
      <c r="H174" s="156"/>
      <c r="I174" s="156"/>
      <c r="J174" s="156"/>
      <c r="K174" s="156"/>
      <c r="L174" s="156"/>
      <c r="M174" s="156"/>
      <c r="N174" s="155"/>
      <c r="O174" s="155"/>
      <c r="P174" s="155"/>
      <c r="Q174" s="155"/>
      <c r="R174" s="156"/>
      <c r="S174" s="156"/>
      <c r="T174" s="156"/>
      <c r="U174" s="156"/>
      <c r="V174" s="156"/>
      <c r="W174" s="156"/>
      <c r="X174" s="156"/>
      <c r="Y174" s="156"/>
      <c r="Z174" s="146"/>
      <c r="AA174" s="146"/>
      <c r="AB174" s="146"/>
      <c r="AC174" s="146"/>
      <c r="AD174" s="146"/>
      <c r="AE174" s="146"/>
      <c r="AF174" s="146"/>
      <c r="AG174" s="146" t="s">
        <v>127</v>
      </c>
      <c r="AH174" s="146"/>
      <c r="AI174" s="146"/>
      <c r="AJ174" s="146"/>
      <c r="AK174" s="146"/>
      <c r="AL174" s="146"/>
      <c r="AM174" s="146"/>
      <c r="AN174" s="146"/>
      <c r="AO174" s="146"/>
      <c r="AP174" s="146"/>
      <c r="AQ174" s="146"/>
      <c r="AR174" s="146"/>
      <c r="AS174" s="146"/>
      <c r="AT174" s="146"/>
      <c r="AU174" s="146"/>
      <c r="AV174" s="146"/>
      <c r="AW174" s="146"/>
      <c r="AX174" s="146"/>
      <c r="AY174" s="146"/>
      <c r="AZ174" s="146"/>
      <c r="BA174" s="146"/>
      <c r="BB174" s="146"/>
      <c r="BC174" s="146"/>
      <c r="BD174" s="146"/>
      <c r="BE174" s="146"/>
      <c r="BF174" s="146"/>
      <c r="BG174" s="146"/>
      <c r="BH174" s="146"/>
    </row>
    <row r="175" spans="1:60" outlineLevel="2" x14ac:dyDescent="0.2">
      <c r="A175" s="153"/>
      <c r="B175" s="154"/>
      <c r="C175" s="187" t="s">
        <v>558</v>
      </c>
      <c r="D175" s="179"/>
      <c r="E175" s="180">
        <v>4</v>
      </c>
      <c r="F175" s="156"/>
      <c r="G175" s="156"/>
      <c r="H175" s="156"/>
      <c r="I175" s="156"/>
      <c r="J175" s="156"/>
      <c r="K175" s="156"/>
      <c r="L175" s="156"/>
      <c r="M175" s="156"/>
      <c r="N175" s="155"/>
      <c r="O175" s="155"/>
      <c r="P175" s="155"/>
      <c r="Q175" s="155"/>
      <c r="R175" s="156"/>
      <c r="S175" s="156"/>
      <c r="T175" s="156"/>
      <c r="U175" s="156"/>
      <c r="V175" s="156"/>
      <c r="W175" s="156"/>
      <c r="X175" s="156"/>
      <c r="Y175" s="156"/>
      <c r="Z175" s="146"/>
      <c r="AA175" s="146"/>
      <c r="AB175" s="146"/>
      <c r="AC175" s="146"/>
      <c r="AD175" s="146"/>
      <c r="AE175" s="146"/>
      <c r="AF175" s="146"/>
      <c r="AG175" s="146" t="s">
        <v>197</v>
      </c>
      <c r="AH175" s="146">
        <v>0</v>
      </c>
      <c r="AI175" s="146"/>
      <c r="AJ175" s="146"/>
      <c r="AK175" s="146"/>
      <c r="AL175" s="146"/>
      <c r="AM175" s="146"/>
      <c r="AN175" s="146"/>
      <c r="AO175" s="146"/>
      <c r="AP175" s="146"/>
      <c r="AQ175" s="146"/>
      <c r="AR175" s="146"/>
      <c r="AS175" s="146"/>
      <c r="AT175" s="146"/>
      <c r="AU175" s="146"/>
      <c r="AV175" s="146"/>
      <c r="AW175" s="146"/>
      <c r="AX175" s="146"/>
      <c r="AY175" s="146"/>
      <c r="AZ175" s="146"/>
      <c r="BA175" s="146"/>
      <c r="BB175" s="146"/>
      <c r="BC175" s="146"/>
      <c r="BD175" s="146"/>
      <c r="BE175" s="146"/>
      <c r="BF175" s="146"/>
      <c r="BG175" s="146"/>
      <c r="BH175" s="146"/>
    </row>
    <row r="176" spans="1:60" outlineLevel="3" x14ac:dyDescent="0.2">
      <c r="A176" s="153"/>
      <c r="B176" s="154"/>
      <c r="C176" s="187" t="s">
        <v>559</v>
      </c>
      <c r="D176" s="179"/>
      <c r="E176" s="180">
        <v>2</v>
      </c>
      <c r="F176" s="156"/>
      <c r="G176" s="156"/>
      <c r="H176" s="156"/>
      <c r="I176" s="156"/>
      <c r="J176" s="156"/>
      <c r="K176" s="156"/>
      <c r="L176" s="156"/>
      <c r="M176" s="156"/>
      <c r="N176" s="155"/>
      <c r="O176" s="155"/>
      <c r="P176" s="155"/>
      <c r="Q176" s="155"/>
      <c r="R176" s="156"/>
      <c r="S176" s="156"/>
      <c r="T176" s="156"/>
      <c r="U176" s="156"/>
      <c r="V176" s="156"/>
      <c r="W176" s="156"/>
      <c r="X176" s="156"/>
      <c r="Y176" s="156"/>
      <c r="Z176" s="146"/>
      <c r="AA176" s="146"/>
      <c r="AB176" s="146"/>
      <c r="AC176" s="146"/>
      <c r="AD176" s="146"/>
      <c r="AE176" s="146"/>
      <c r="AF176" s="146"/>
      <c r="AG176" s="146" t="s">
        <v>197</v>
      </c>
      <c r="AH176" s="146">
        <v>0</v>
      </c>
      <c r="AI176" s="146"/>
      <c r="AJ176" s="146"/>
      <c r="AK176" s="146"/>
      <c r="AL176" s="146"/>
      <c r="AM176" s="146"/>
      <c r="AN176" s="146"/>
      <c r="AO176" s="146"/>
      <c r="AP176" s="146"/>
      <c r="AQ176" s="146"/>
      <c r="AR176" s="146"/>
      <c r="AS176" s="146"/>
      <c r="AT176" s="146"/>
      <c r="AU176" s="146"/>
      <c r="AV176" s="146"/>
      <c r="AW176" s="146"/>
      <c r="AX176" s="146"/>
      <c r="AY176" s="146"/>
      <c r="AZ176" s="146"/>
      <c r="BA176" s="146"/>
      <c r="BB176" s="146"/>
      <c r="BC176" s="146"/>
      <c r="BD176" s="146"/>
      <c r="BE176" s="146"/>
      <c r="BF176" s="146"/>
      <c r="BG176" s="146"/>
      <c r="BH176" s="146"/>
    </row>
    <row r="177" spans="1:60" outlineLevel="1" x14ac:dyDescent="0.2">
      <c r="A177" s="167">
        <v>41</v>
      </c>
      <c r="B177" s="168" t="s">
        <v>560</v>
      </c>
      <c r="C177" s="175" t="s">
        <v>561</v>
      </c>
      <c r="D177" s="169" t="s">
        <v>338</v>
      </c>
      <c r="E177" s="170">
        <v>3</v>
      </c>
      <c r="F177" s="171"/>
      <c r="G177" s="172">
        <f>ROUND(E177*F177,2)</f>
        <v>0</v>
      </c>
      <c r="H177" s="157"/>
      <c r="I177" s="156">
        <f>ROUND(E177*H177,2)</f>
        <v>0</v>
      </c>
      <c r="J177" s="157"/>
      <c r="K177" s="156">
        <f>ROUND(E177*J177,2)</f>
        <v>0</v>
      </c>
      <c r="L177" s="156">
        <v>21</v>
      </c>
      <c r="M177" s="156">
        <f>G177*(1+L177/100)</f>
        <v>0</v>
      </c>
      <c r="N177" s="155">
        <v>7.3349999999999999E-2</v>
      </c>
      <c r="O177" s="155">
        <f>ROUND(E177*N177,2)</f>
        <v>0.22</v>
      </c>
      <c r="P177" s="155">
        <v>0</v>
      </c>
      <c r="Q177" s="155">
        <f>ROUND(E177*P177,2)</f>
        <v>0</v>
      </c>
      <c r="R177" s="156"/>
      <c r="S177" s="156" t="s">
        <v>121</v>
      </c>
      <c r="T177" s="156" t="s">
        <v>121</v>
      </c>
      <c r="U177" s="156">
        <v>1.56</v>
      </c>
      <c r="V177" s="156">
        <f>ROUND(E177*U177,2)</f>
        <v>4.68</v>
      </c>
      <c r="W177" s="156"/>
      <c r="X177" s="156" t="s">
        <v>174</v>
      </c>
      <c r="Y177" s="156" t="s">
        <v>124</v>
      </c>
      <c r="Z177" s="146"/>
      <c r="AA177" s="146"/>
      <c r="AB177" s="146"/>
      <c r="AC177" s="146"/>
      <c r="AD177" s="146"/>
      <c r="AE177" s="146"/>
      <c r="AF177" s="146"/>
      <c r="AG177" s="146" t="s">
        <v>175</v>
      </c>
      <c r="AH177" s="146"/>
      <c r="AI177" s="146"/>
      <c r="AJ177" s="146"/>
      <c r="AK177" s="146"/>
      <c r="AL177" s="146"/>
      <c r="AM177" s="146"/>
      <c r="AN177" s="146"/>
      <c r="AO177" s="146"/>
      <c r="AP177" s="146"/>
      <c r="AQ177" s="146"/>
      <c r="AR177" s="146"/>
      <c r="AS177" s="146"/>
      <c r="AT177" s="146"/>
      <c r="AU177" s="146"/>
      <c r="AV177" s="146"/>
      <c r="AW177" s="146"/>
      <c r="AX177" s="146"/>
      <c r="AY177" s="146"/>
      <c r="AZ177" s="146"/>
      <c r="BA177" s="146"/>
      <c r="BB177" s="146"/>
      <c r="BC177" s="146"/>
      <c r="BD177" s="146"/>
      <c r="BE177" s="146"/>
      <c r="BF177" s="146"/>
      <c r="BG177" s="146"/>
      <c r="BH177" s="146"/>
    </row>
    <row r="178" spans="1:60" outlineLevel="2" x14ac:dyDescent="0.2">
      <c r="A178" s="153"/>
      <c r="B178" s="154"/>
      <c r="C178" s="247" t="s">
        <v>556</v>
      </c>
      <c r="D178" s="248"/>
      <c r="E178" s="248"/>
      <c r="F178" s="248"/>
      <c r="G178" s="248"/>
      <c r="H178" s="156"/>
      <c r="I178" s="156"/>
      <c r="J178" s="156"/>
      <c r="K178" s="156"/>
      <c r="L178" s="156"/>
      <c r="M178" s="156"/>
      <c r="N178" s="155"/>
      <c r="O178" s="155"/>
      <c r="P178" s="155"/>
      <c r="Q178" s="155"/>
      <c r="R178" s="156"/>
      <c r="S178" s="156"/>
      <c r="T178" s="156"/>
      <c r="U178" s="156"/>
      <c r="V178" s="156"/>
      <c r="W178" s="156"/>
      <c r="X178" s="156"/>
      <c r="Y178" s="156"/>
      <c r="Z178" s="146"/>
      <c r="AA178" s="146"/>
      <c r="AB178" s="146"/>
      <c r="AC178" s="146"/>
      <c r="AD178" s="146"/>
      <c r="AE178" s="146"/>
      <c r="AF178" s="146"/>
      <c r="AG178" s="146" t="s">
        <v>127</v>
      </c>
      <c r="AH178" s="146"/>
      <c r="AI178" s="146"/>
      <c r="AJ178" s="146"/>
      <c r="AK178" s="146"/>
      <c r="AL178" s="146"/>
      <c r="AM178" s="146"/>
      <c r="AN178" s="146"/>
      <c r="AO178" s="146"/>
      <c r="AP178" s="146"/>
      <c r="AQ178" s="146"/>
      <c r="AR178" s="146"/>
      <c r="AS178" s="146"/>
      <c r="AT178" s="146"/>
      <c r="AU178" s="146"/>
      <c r="AV178" s="146"/>
      <c r="AW178" s="146"/>
      <c r="AX178" s="146"/>
      <c r="AY178" s="146"/>
      <c r="AZ178" s="146"/>
      <c r="BA178" s="146"/>
      <c r="BB178" s="146"/>
      <c r="BC178" s="146"/>
      <c r="BD178" s="146"/>
      <c r="BE178" s="146"/>
      <c r="BF178" s="146"/>
      <c r="BG178" s="146"/>
      <c r="BH178" s="146"/>
    </row>
    <row r="179" spans="1:60" outlineLevel="3" x14ac:dyDescent="0.2">
      <c r="A179" s="153"/>
      <c r="B179" s="154"/>
      <c r="C179" s="245" t="s">
        <v>562</v>
      </c>
      <c r="D179" s="246"/>
      <c r="E179" s="246"/>
      <c r="F179" s="246"/>
      <c r="G179" s="246"/>
      <c r="H179" s="156"/>
      <c r="I179" s="156"/>
      <c r="J179" s="156"/>
      <c r="K179" s="156"/>
      <c r="L179" s="156"/>
      <c r="M179" s="156"/>
      <c r="N179" s="155"/>
      <c r="O179" s="155"/>
      <c r="P179" s="155"/>
      <c r="Q179" s="155"/>
      <c r="R179" s="156"/>
      <c r="S179" s="156"/>
      <c r="T179" s="156"/>
      <c r="U179" s="156"/>
      <c r="V179" s="156"/>
      <c r="W179" s="156"/>
      <c r="X179" s="156"/>
      <c r="Y179" s="156"/>
      <c r="Z179" s="146"/>
      <c r="AA179" s="146"/>
      <c r="AB179" s="146"/>
      <c r="AC179" s="146"/>
      <c r="AD179" s="146"/>
      <c r="AE179" s="146"/>
      <c r="AF179" s="146"/>
      <c r="AG179" s="146" t="s">
        <v>127</v>
      </c>
      <c r="AH179" s="146"/>
      <c r="AI179" s="146"/>
      <c r="AJ179" s="146"/>
      <c r="AK179" s="146"/>
      <c r="AL179" s="146"/>
      <c r="AM179" s="146"/>
      <c r="AN179" s="146"/>
      <c r="AO179" s="146"/>
      <c r="AP179" s="146"/>
      <c r="AQ179" s="146"/>
      <c r="AR179" s="146"/>
      <c r="AS179" s="146"/>
      <c r="AT179" s="146"/>
      <c r="AU179" s="146"/>
      <c r="AV179" s="146"/>
      <c r="AW179" s="146"/>
      <c r="AX179" s="146"/>
      <c r="AY179" s="146"/>
      <c r="AZ179" s="146"/>
      <c r="BA179" s="146"/>
      <c r="BB179" s="146"/>
      <c r="BC179" s="146"/>
      <c r="BD179" s="146"/>
      <c r="BE179" s="146"/>
      <c r="BF179" s="146"/>
      <c r="BG179" s="146"/>
      <c r="BH179" s="146"/>
    </row>
    <row r="180" spans="1:60" outlineLevel="2" x14ac:dyDescent="0.2">
      <c r="A180" s="153"/>
      <c r="B180" s="154"/>
      <c r="C180" s="187" t="s">
        <v>563</v>
      </c>
      <c r="D180" s="179"/>
      <c r="E180" s="180">
        <v>2</v>
      </c>
      <c r="F180" s="156"/>
      <c r="G180" s="156"/>
      <c r="H180" s="156"/>
      <c r="I180" s="156"/>
      <c r="J180" s="156"/>
      <c r="K180" s="156"/>
      <c r="L180" s="156"/>
      <c r="M180" s="156"/>
      <c r="N180" s="155"/>
      <c r="O180" s="155"/>
      <c r="P180" s="155"/>
      <c r="Q180" s="155"/>
      <c r="R180" s="156"/>
      <c r="S180" s="156"/>
      <c r="T180" s="156"/>
      <c r="U180" s="156"/>
      <c r="V180" s="156"/>
      <c r="W180" s="156"/>
      <c r="X180" s="156"/>
      <c r="Y180" s="156"/>
      <c r="Z180" s="146"/>
      <c r="AA180" s="146"/>
      <c r="AB180" s="146"/>
      <c r="AC180" s="146"/>
      <c r="AD180" s="146"/>
      <c r="AE180" s="146"/>
      <c r="AF180" s="146"/>
      <c r="AG180" s="146" t="s">
        <v>197</v>
      </c>
      <c r="AH180" s="146">
        <v>0</v>
      </c>
      <c r="AI180" s="146"/>
      <c r="AJ180" s="146"/>
      <c r="AK180" s="146"/>
      <c r="AL180" s="146"/>
      <c r="AM180" s="146"/>
      <c r="AN180" s="146"/>
      <c r="AO180" s="146"/>
      <c r="AP180" s="146"/>
      <c r="AQ180" s="146"/>
      <c r="AR180" s="146"/>
      <c r="AS180" s="146"/>
      <c r="AT180" s="146"/>
      <c r="AU180" s="146"/>
      <c r="AV180" s="146"/>
      <c r="AW180" s="146"/>
      <c r="AX180" s="146"/>
      <c r="AY180" s="146"/>
      <c r="AZ180" s="146"/>
      <c r="BA180" s="146"/>
      <c r="BB180" s="146"/>
      <c r="BC180" s="146"/>
      <c r="BD180" s="146"/>
      <c r="BE180" s="146"/>
      <c r="BF180" s="146"/>
      <c r="BG180" s="146"/>
      <c r="BH180" s="146"/>
    </row>
    <row r="181" spans="1:60" outlineLevel="3" x14ac:dyDescent="0.2">
      <c r="A181" s="153"/>
      <c r="B181" s="154"/>
      <c r="C181" s="187" t="s">
        <v>564</v>
      </c>
      <c r="D181" s="179"/>
      <c r="E181" s="180">
        <v>1</v>
      </c>
      <c r="F181" s="156"/>
      <c r="G181" s="156"/>
      <c r="H181" s="156"/>
      <c r="I181" s="156"/>
      <c r="J181" s="156"/>
      <c r="K181" s="156"/>
      <c r="L181" s="156"/>
      <c r="M181" s="156"/>
      <c r="N181" s="155"/>
      <c r="O181" s="155"/>
      <c r="P181" s="155"/>
      <c r="Q181" s="155"/>
      <c r="R181" s="156"/>
      <c r="S181" s="156"/>
      <c r="T181" s="156"/>
      <c r="U181" s="156"/>
      <c r="V181" s="156"/>
      <c r="W181" s="156"/>
      <c r="X181" s="156"/>
      <c r="Y181" s="156"/>
      <c r="Z181" s="146"/>
      <c r="AA181" s="146"/>
      <c r="AB181" s="146"/>
      <c r="AC181" s="146"/>
      <c r="AD181" s="146"/>
      <c r="AE181" s="146"/>
      <c r="AF181" s="146"/>
      <c r="AG181" s="146" t="s">
        <v>197</v>
      </c>
      <c r="AH181" s="146">
        <v>0</v>
      </c>
      <c r="AI181" s="146"/>
      <c r="AJ181" s="146"/>
      <c r="AK181" s="146"/>
      <c r="AL181" s="146"/>
      <c r="AM181" s="146"/>
      <c r="AN181" s="146"/>
      <c r="AO181" s="146"/>
      <c r="AP181" s="146"/>
      <c r="AQ181" s="146"/>
      <c r="AR181" s="146"/>
      <c r="AS181" s="146"/>
      <c r="AT181" s="146"/>
      <c r="AU181" s="146"/>
      <c r="AV181" s="146"/>
      <c r="AW181" s="146"/>
      <c r="AX181" s="146"/>
      <c r="AY181" s="146"/>
      <c r="AZ181" s="146"/>
      <c r="BA181" s="146"/>
      <c r="BB181" s="146"/>
      <c r="BC181" s="146"/>
      <c r="BD181" s="146"/>
      <c r="BE181" s="146"/>
      <c r="BF181" s="146"/>
      <c r="BG181" s="146"/>
      <c r="BH181" s="146"/>
    </row>
    <row r="182" spans="1:60" outlineLevel="1" x14ac:dyDescent="0.2">
      <c r="A182" s="167">
        <v>42</v>
      </c>
      <c r="B182" s="168" t="s">
        <v>565</v>
      </c>
      <c r="C182" s="175" t="s">
        <v>566</v>
      </c>
      <c r="D182" s="169" t="s">
        <v>338</v>
      </c>
      <c r="E182" s="170">
        <v>6</v>
      </c>
      <c r="F182" s="171"/>
      <c r="G182" s="172">
        <f>ROUND(E182*F182,2)</f>
        <v>0</v>
      </c>
      <c r="H182" s="157"/>
      <c r="I182" s="156">
        <f>ROUND(E182*H182,2)</f>
        <v>0</v>
      </c>
      <c r="J182" s="157"/>
      <c r="K182" s="156">
        <f>ROUND(E182*J182,2)</f>
        <v>0</v>
      </c>
      <c r="L182" s="156">
        <v>21</v>
      </c>
      <c r="M182" s="156">
        <f>G182*(1+L182/100)</f>
        <v>0</v>
      </c>
      <c r="N182" s="155">
        <v>3.0000000000000001E-5</v>
      </c>
      <c r="O182" s="155">
        <f>ROUND(E182*N182,2)</f>
        <v>0</v>
      </c>
      <c r="P182" s="155">
        <v>0</v>
      </c>
      <c r="Q182" s="155">
        <f>ROUND(E182*P182,2)</f>
        <v>0</v>
      </c>
      <c r="R182" s="156"/>
      <c r="S182" s="156" t="s">
        <v>121</v>
      </c>
      <c r="T182" s="156" t="s">
        <v>121</v>
      </c>
      <c r="U182" s="156">
        <v>0.33</v>
      </c>
      <c r="V182" s="156">
        <f>ROUND(E182*U182,2)</f>
        <v>1.98</v>
      </c>
      <c r="W182" s="156"/>
      <c r="X182" s="156" t="s">
        <v>174</v>
      </c>
      <c r="Y182" s="156" t="s">
        <v>124</v>
      </c>
      <c r="Z182" s="146"/>
      <c r="AA182" s="146"/>
      <c r="AB182" s="146"/>
      <c r="AC182" s="146"/>
      <c r="AD182" s="146"/>
      <c r="AE182" s="146"/>
      <c r="AF182" s="146"/>
      <c r="AG182" s="146" t="s">
        <v>175</v>
      </c>
      <c r="AH182" s="146"/>
      <c r="AI182" s="146"/>
      <c r="AJ182" s="146"/>
      <c r="AK182" s="146"/>
      <c r="AL182" s="146"/>
      <c r="AM182" s="146"/>
      <c r="AN182" s="146"/>
      <c r="AO182" s="146"/>
      <c r="AP182" s="146"/>
      <c r="AQ182" s="146"/>
      <c r="AR182" s="146"/>
      <c r="AS182" s="146"/>
      <c r="AT182" s="146"/>
      <c r="AU182" s="146"/>
      <c r="AV182" s="146"/>
      <c r="AW182" s="146"/>
      <c r="AX182" s="146"/>
      <c r="AY182" s="146"/>
      <c r="AZ182" s="146"/>
      <c r="BA182" s="146"/>
      <c r="BB182" s="146"/>
      <c r="BC182" s="146"/>
      <c r="BD182" s="146"/>
      <c r="BE182" s="146"/>
      <c r="BF182" s="146"/>
      <c r="BG182" s="146"/>
      <c r="BH182" s="146"/>
    </row>
    <row r="183" spans="1:60" outlineLevel="2" x14ac:dyDescent="0.2">
      <c r="A183" s="153"/>
      <c r="B183" s="154"/>
      <c r="C183" s="247" t="s">
        <v>541</v>
      </c>
      <c r="D183" s="248"/>
      <c r="E183" s="248"/>
      <c r="F183" s="248"/>
      <c r="G183" s="248"/>
      <c r="H183" s="156"/>
      <c r="I183" s="156"/>
      <c r="J183" s="156"/>
      <c r="K183" s="156"/>
      <c r="L183" s="156"/>
      <c r="M183" s="156"/>
      <c r="N183" s="155"/>
      <c r="O183" s="155"/>
      <c r="P183" s="155"/>
      <c r="Q183" s="155"/>
      <c r="R183" s="156"/>
      <c r="S183" s="156"/>
      <c r="T183" s="156"/>
      <c r="U183" s="156"/>
      <c r="V183" s="156"/>
      <c r="W183" s="156"/>
      <c r="X183" s="156"/>
      <c r="Y183" s="156"/>
      <c r="Z183" s="146"/>
      <c r="AA183" s="146"/>
      <c r="AB183" s="146"/>
      <c r="AC183" s="146"/>
      <c r="AD183" s="146"/>
      <c r="AE183" s="146"/>
      <c r="AF183" s="146"/>
      <c r="AG183" s="146" t="s">
        <v>127</v>
      </c>
      <c r="AH183" s="146"/>
      <c r="AI183" s="146"/>
      <c r="AJ183" s="146"/>
      <c r="AK183" s="146"/>
      <c r="AL183" s="146"/>
      <c r="AM183" s="146"/>
      <c r="AN183" s="146"/>
      <c r="AO183" s="146"/>
      <c r="AP183" s="146"/>
      <c r="AQ183" s="146"/>
      <c r="AR183" s="146"/>
      <c r="AS183" s="146"/>
      <c r="AT183" s="146"/>
      <c r="AU183" s="146"/>
      <c r="AV183" s="146"/>
      <c r="AW183" s="146"/>
      <c r="AX183" s="146"/>
      <c r="AY183" s="146"/>
      <c r="AZ183" s="146"/>
      <c r="BA183" s="146"/>
      <c r="BB183" s="146"/>
      <c r="BC183" s="146"/>
      <c r="BD183" s="146"/>
      <c r="BE183" s="146"/>
      <c r="BF183" s="146"/>
      <c r="BG183" s="146"/>
      <c r="BH183" s="146"/>
    </row>
    <row r="184" spans="1:60" outlineLevel="3" x14ac:dyDescent="0.2">
      <c r="A184" s="153"/>
      <c r="B184" s="154"/>
      <c r="C184" s="245" t="s">
        <v>567</v>
      </c>
      <c r="D184" s="246"/>
      <c r="E184" s="246"/>
      <c r="F184" s="246"/>
      <c r="G184" s="246"/>
      <c r="H184" s="156"/>
      <c r="I184" s="156"/>
      <c r="J184" s="156"/>
      <c r="K184" s="156"/>
      <c r="L184" s="156"/>
      <c r="M184" s="156"/>
      <c r="N184" s="155"/>
      <c r="O184" s="155"/>
      <c r="P184" s="155"/>
      <c r="Q184" s="155"/>
      <c r="R184" s="156"/>
      <c r="S184" s="156"/>
      <c r="T184" s="156"/>
      <c r="U184" s="156"/>
      <c r="V184" s="156"/>
      <c r="W184" s="156"/>
      <c r="X184" s="156"/>
      <c r="Y184" s="156"/>
      <c r="Z184" s="146"/>
      <c r="AA184" s="146"/>
      <c r="AB184" s="146"/>
      <c r="AC184" s="146"/>
      <c r="AD184" s="146"/>
      <c r="AE184" s="146"/>
      <c r="AF184" s="146"/>
      <c r="AG184" s="146" t="s">
        <v>127</v>
      </c>
      <c r="AH184" s="146"/>
      <c r="AI184" s="146"/>
      <c r="AJ184" s="146"/>
      <c r="AK184" s="146"/>
      <c r="AL184" s="146"/>
      <c r="AM184" s="146"/>
      <c r="AN184" s="146"/>
      <c r="AO184" s="146"/>
      <c r="AP184" s="146"/>
      <c r="AQ184" s="146"/>
      <c r="AR184" s="146"/>
      <c r="AS184" s="146"/>
      <c r="AT184" s="146"/>
      <c r="AU184" s="146"/>
      <c r="AV184" s="146"/>
      <c r="AW184" s="146"/>
      <c r="AX184" s="146"/>
      <c r="AY184" s="146"/>
      <c r="AZ184" s="146"/>
      <c r="BA184" s="146"/>
      <c r="BB184" s="146"/>
      <c r="BC184" s="146"/>
      <c r="BD184" s="146"/>
      <c r="BE184" s="146"/>
      <c r="BF184" s="146"/>
      <c r="BG184" s="146"/>
      <c r="BH184" s="146"/>
    </row>
    <row r="185" spans="1:60" outlineLevel="1" x14ac:dyDescent="0.2">
      <c r="A185" s="167">
        <v>43</v>
      </c>
      <c r="B185" s="168" t="s">
        <v>568</v>
      </c>
      <c r="C185" s="175" t="s">
        <v>569</v>
      </c>
      <c r="D185" s="169" t="s">
        <v>312</v>
      </c>
      <c r="E185" s="170">
        <v>13.8</v>
      </c>
      <c r="F185" s="171"/>
      <c r="G185" s="172">
        <f>ROUND(E185*F185,2)</f>
        <v>0</v>
      </c>
      <c r="H185" s="157"/>
      <c r="I185" s="156">
        <f>ROUND(E185*H185,2)</f>
        <v>0</v>
      </c>
      <c r="J185" s="157"/>
      <c r="K185" s="156">
        <f>ROUND(E185*J185,2)</f>
        <v>0</v>
      </c>
      <c r="L185" s="156">
        <v>21</v>
      </c>
      <c r="M185" s="156">
        <f>G185*(1+L185/100)</f>
        <v>0</v>
      </c>
      <c r="N185" s="155">
        <v>0</v>
      </c>
      <c r="O185" s="155">
        <f>ROUND(E185*N185,2)</f>
        <v>0</v>
      </c>
      <c r="P185" s="155">
        <v>0</v>
      </c>
      <c r="Q185" s="155">
        <f>ROUND(E185*P185,2)</f>
        <v>0</v>
      </c>
      <c r="R185" s="156"/>
      <c r="S185" s="156" t="s">
        <v>121</v>
      </c>
      <c r="T185" s="156" t="s">
        <v>121</v>
      </c>
      <c r="U185" s="156">
        <v>7.0000000000000007E-2</v>
      </c>
      <c r="V185" s="156">
        <f>ROUND(E185*U185,2)</f>
        <v>0.97</v>
      </c>
      <c r="W185" s="156"/>
      <c r="X185" s="156" t="s">
        <v>174</v>
      </c>
      <c r="Y185" s="156" t="s">
        <v>124</v>
      </c>
      <c r="Z185" s="146"/>
      <c r="AA185" s="146"/>
      <c r="AB185" s="146"/>
      <c r="AC185" s="146"/>
      <c r="AD185" s="146"/>
      <c r="AE185" s="146"/>
      <c r="AF185" s="146"/>
      <c r="AG185" s="146" t="s">
        <v>175</v>
      </c>
      <c r="AH185" s="146"/>
      <c r="AI185" s="146"/>
      <c r="AJ185" s="146"/>
      <c r="AK185" s="146"/>
      <c r="AL185" s="146"/>
      <c r="AM185" s="146"/>
      <c r="AN185" s="146"/>
      <c r="AO185" s="146"/>
      <c r="AP185" s="146"/>
      <c r="AQ185" s="146"/>
      <c r="AR185" s="146"/>
      <c r="AS185" s="146"/>
      <c r="AT185" s="146"/>
      <c r="AU185" s="146"/>
      <c r="AV185" s="146"/>
      <c r="AW185" s="146"/>
      <c r="AX185" s="146"/>
      <c r="AY185" s="146"/>
      <c r="AZ185" s="146"/>
      <c r="BA185" s="146"/>
      <c r="BB185" s="146"/>
      <c r="BC185" s="146"/>
      <c r="BD185" s="146"/>
      <c r="BE185" s="146"/>
      <c r="BF185" s="146"/>
      <c r="BG185" s="146"/>
      <c r="BH185" s="146"/>
    </row>
    <row r="186" spans="1:60" outlineLevel="2" x14ac:dyDescent="0.2">
      <c r="A186" s="153"/>
      <c r="B186" s="154"/>
      <c r="C186" s="247" t="s">
        <v>541</v>
      </c>
      <c r="D186" s="248"/>
      <c r="E186" s="248"/>
      <c r="F186" s="248"/>
      <c r="G186" s="248"/>
      <c r="H186" s="156"/>
      <c r="I186" s="156"/>
      <c r="J186" s="156"/>
      <c r="K186" s="156"/>
      <c r="L186" s="156"/>
      <c r="M186" s="156"/>
      <c r="N186" s="155"/>
      <c r="O186" s="155"/>
      <c r="P186" s="155"/>
      <c r="Q186" s="155"/>
      <c r="R186" s="156"/>
      <c r="S186" s="156"/>
      <c r="T186" s="156"/>
      <c r="U186" s="156"/>
      <c r="V186" s="156"/>
      <c r="W186" s="156"/>
      <c r="X186" s="156"/>
      <c r="Y186" s="156"/>
      <c r="Z186" s="146"/>
      <c r="AA186" s="146"/>
      <c r="AB186" s="146"/>
      <c r="AC186" s="146"/>
      <c r="AD186" s="146"/>
      <c r="AE186" s="146"/>
      <c r="AF186" s="146"/>
      <c r="AG186" s="146" t="s">
        <v>127</v>
      </c>
      <c r="AH186" s="146"/>
      <c r="AI186" s="146"/>
      <c r="AJ186" s="146"/>
      <c r="AK186" s="146"/>
      <c r="AL186" s="146"/>
      <c r="AM186" s="146"/>
      <c r="AN186" s="146"/>
      <c r="AO186" s="146"/>
      <c r="AP186" s="146"/>
      <c r="AQ186" s="146"/>
      <c r="AR186" s="146"/>
      <c r="AS186" s="146"/>
      <c r="AT186" s="146"/>
      <c r="AU186" s="146"/>
      <c r="AV186" s="146"/>
      <c r="AW186" s="146"/>
      <c r="AX186" s="146"/>
      <c r="AY186" s="146"/>
      <c r="AZ186" s="146"/>
      <c r="BA186" s="146"/>
      <c r="BB186" s="146"/>
      <c r="BC186" s="146"/>
      <c r="BD186" s="146"/>
      <c r="BE186" s="146"/>
      <c r="BF186" s="146"/>
      <c r="BG186" s="146"/>
      <c r="BH186" s="146"/>
    </row>
    <row r="187" spans="1:60" outlineLevel="3" x14ac:dyDescent="0.2">
      <c r="A187" s="153"/>
      <c r="B187" s="154"/>
      <c r="C187" s="245" t="s">
        <v>570</v>
      </c>
      <c r="D187" s="246"/>
      <c r="E187" s="246"/>
      <c r="F187" s="246"/>
      <c r="G187" s="246"/>
      <c r="H187" s="156"/>
      <c r="I187" s="156"/>
      <c r="J187" s="156"/>
      <c r="K187" s="156"/>
      <c r="L187" s="156"/>
      <c r="M187" s="156"/>
      <c r="N187" s="155"/>
      <c r="O187" s="155"/>
      <c r="P187" s="155"/>
      <c r="Q187" s="155"/>
      <c r="R187" s="156"/>
      <c r="S187" s="156"/>
      <c r="T187" s="156"/>
      <c r="U187" s="156"/>
      <c r="V187" s="156"/>
      <c r="W187" s="156"/>
      <c r="X187" s="156"/>
      <c r="Y187" s="156"/>
      <c r="Z187" s="146"/>
      <c r="AA187" s="146"/>
      <c r="AB187" s="146"/>
      <c r="AC187" s="146"/>
      <c r="AD187" s="146"/>
      <c r="AE187" s="146"/>
      <c r="AF187" s="146"/>
      <c r="AG187" s="146" t="s">
        <v>127</v>
      </c>
      <c r="AH187" s="146"/>
      <c r="AI187" s="146"/>
      <c r="AJ187" s="146"/>
      <c r="AK187" s="146"/>
      <c r="AL187" s="146"/>
      <c r="AM187" s="146"/>
      <c r="AN187" s="146"/>
      <c r="AO187" s="146"/>
      <c r="AP187" s="146"/>
      <c r="AQ187" s="146"/>
      <c r="AR187" s="146"/>
      <c r="AS187" s="146"/>
      <c r="AT187" s="146"/>
      <c r="AU187" s="146"/>
      <c r="AV187" s="146"/>
      <c r="AW187" s="146"/>
      <c r="AX187" s="146"/>
      <c r="AY187" s="146"/>
      <c r="AZ187" s="146"/>
      <c r="BA187" s="146"/>
      <c r="BB187" s="146"/>
      <c r="BC187" s="146"/>
      <c r="BD187" s="146"/>
      <c r="BE187" s="146"/>
      <c r="BF187" s="146"/>
      <c r="BG187" s="146"/>
      <c r="BH187" s="146"/>
    </row>
    <row r="188" spans="1:60" outlineLevel="2" x14ac:dyDescent="0.2">
      <c r="A188" s="153"/>
      <c r="B188" s="154"/>
      <c r="C188" s="187" t="s">
        <v>571</v>
      </c>
      <c r="D188" s="179"/>
      <c r="E188" s="180">
        <v>3</v>
      </c>
      <c r="F188" s="156"/>
      <c r="G188" s="156"/>
      <c r="H188" s="156"/>
      <c r="I188" s="156"/>
      <c r="J188" s="156"/>
      <c r="K188" s="156"/>
      <c r="L188" s="156"/>
      <c r="M188" s="156"/>
      <c r="N188" s="155"/>
      <c r="O188" s="155"/>
      <c r="P188" s="155"/>
      <c r="Q188" s="155"/>
      <c r="R188" s="156"/>
      <c r="S188" s="156"/>
      <c r="T188" s="156"/>
      <c r="U188" s="156"/>
      <c r="V188" s="156"/>
      <c r="W188" s="156"/>
      <c r="X188" s="156"/>
      <c r="Y188" s="156"/>
      <c r="Z188" s="146"/>
      <c r="AA188" s="146"/>
      <c r="AB188" s="146"/>
      <c r="AC188" s="146"/>
      <c r="AD188" s="146"/>
      <c r="AE188" s="146"/>
      <c r="AF188" s="146"/>
      <c r="AG188" s="146" t="s">
        <v>197</v>
      </c>
      <c r="AH188" s="146">
        <v>0</v>
      </c>
      <c r="AI188" s="146"/>
      <c r="AJ188" s="146"/>
      <c r="AK188" s="146"/>
      <c r="AL188" s="146"/>
      <c r="AM188" s="146"/>
      <c r="AN188" s="146"/>
      <c r="AO188" s="146"/>
      <c r="AP188" s="146"/>
      <c r="AQ188" s="146"/>
      <c r="AR188" s="146"/>
      <c r="AS188" s="146"/>
      <c r="AT188" s="146"/>
      <c r="AU188" s="146"/>
      <c r="AV188" s="146"/>
      <c r="AW188" s="146"/>
      <c r="AX188" s="146"/>
      <c r="AY188" s="146"/>
      <c r="AZ188" s="146"/>
      <c r="BA188" s="146"/>
      <c r="BB188" s="146"/>
      <c r="BC188" s="146"/>
      <c r="BD188" s="146"/>
      <c r="BE188" s="146"/>
      <c r="BF188" s="146"/>
      <c r="BG188" s="146"/>
      <c r="BH188" s="146"/>
    </row>
    <row r="189" spans="1:60" outlineLevel="3" x14ac:dyDescent="0.2">
      <c r="A189" s="153"/>
      <c r="B189" s="154"/>
      <c r="C189" s="187" t="s">
        <v>572</v>
      </c>
      <c r="D189" s="179"/>
      <c r="E189" s="180">
        <v>10.8</v>
      </c>
      <c r="F189" s="156"/>
      <c r="G189" s="156"/>
      <c r="H189" s="156"/>
      <c r="I189" s="156"/>
      <c r="J189" s="156"/>
      <c r="K189" s="156"/>
      <c r="L189" s="156"/>
      <c r="M189" s="156"/>
      <c r="N189" s="155"/>
      <c r="O189" s="155"/>
      <c r="P189" s="155"/>
      <c r="Q189" s="155"/>
      <c r="R189" s="156"/>
      <c r="S189" s="156"/>
      <c r="T189" s="156"/>
      <c r="U189" s="156"/>
      <c r="V189" s="156"/>
      <c r="W189" s="156"/>
      <c r="X189" s="156"/>
      <c r="Y189" s="156"/>
      <c r="Z189" s="146"/>
      <c r="AA189" s="146"/>
      <c r="AB189" s="146"/>
      <c r="AC189" s="146"/>
      <c r="AD189" s="146"/>
      <c r="AE189" s="146"/>
      <c r="AF189" s="146"/>
      <c r="AG189" s="146" t="s">
        <v>197</v>
      </c>
      <c r="AH189" s="146">
        <v>0</v>
      </c>
      <c r="AI189" s="146"/>
      <c r="AJ189" s="146"/>
      <c r="AK189" s="146"/>
      <c r="AL189" s="146"/>
      <c r="AM189" s="146"/>
      <c r="AN189" s="146"/>
      <c r="AO189" s="146"/>
      <c r="AP189" s="146"/>
      <c r="AQ189" s="146"/>
      <c r="AR189" s="146"/>
      <c r="AS189" s="146"/>
      <c r="AT189" s="146"/>
      <c r="AU189" s="146"/>
      <c r="AV189" s="146"/>
      <c r="AW189" s="146"/>
      <c r="AX189" s="146"/>
      <c r="AY189" s="146"/>
      <c r="AZ189" s="146"/>
      <c r="BA189" s="146"/>
      <c r="BB189" s="146"/>
      <c r="BC189" s="146"/>
      <c r="BD189" s="146"/>
      <c r="BE189" s="146"/>
      <c r="BF189" s="146"/>
      <c r="BG189" s="146"/>
      <c r="BH189" s="146"/>
    </row>
    <row r="190" spans="1:60" outlineLevel="1" x14ac:dyDescent="0.2">
      <c r="A190" s="167">
        <v>44</v>
      </c>
      <c r="B190" s="168" t="s">
        <v>573</v>
      </c>
      <c r="C190" s="175" t="s">
        <v>574</v>
      </c>
      <c r="D190" s="169" t="s">
        <v>575</v>
      </c>
      <c r="E190" s="170">
        <v>13.8</v>
      </c>
      <c r="F190" s="171"/>
      <c r="G190" s="172">
        <f>ROUND(E190*F190,2)</f>
        <v>0</v>
      </c>
      <c r="H190" s="157"/>
      <c r="I190" s="156">
        <f>ROUND(E190*H190,2)</f>
        <v>0</v>
      </c>
      <c r="J190" s="157"/>
      <c r="K190" s="156">
        <f>ROUND(E190*J190,2)</f>
        <v>0</v>
      </c>
      <c r="L190" s="156">
        <v>21</v>
      </c>
      <c r="M190" s="156">
        <f>G190*(1+L190/100)</f>
        <v>0</v>
      </c>
      <c r="N190" s="155">
        <v>6.9999999999999999E-4</v>
      </c>
      <c r="O190" s="155">
        <f>ROUND(E190*N190,2)</f>
        <v>0.01</v>
      </c>
      <c r="P190" s="155">
        <v>0</v>
      </c>
      <c r="Q190" s="155">
        <f>ROUND(E190*P190,2)</f>
        <v>0</v>
      </c>
      <c r="R190" s="156"/>
      <c r="S190" s="156" t="s">
        <v>121</v>
      </c>
      <c r="T190" s="156" t="s">
        <v>121</v>
      </c>
      <c r="U190" s="156">
        <v>0</v>
      </c>
      <c r="V190" s="156">
        <f>ROUND(E190*U190,2)</f>
        <v>0</v>
      </c>
      <c r="W190" s="156"/>
      <c r="X190" s="156" t="s">
        <v>137</v>
      </c>
      <c r="Y190" s="156" t="s">
        <v>124</v>
      </c>
      <c r="Z190" s="146"/>
      <c r="AA190" s="146"/>
      <c r="AB190" s="146"/>
      <c r="AC190" s="146"/>
      <c r="AD190" s="146"/>
      <c r="AE190" s="146"/>
      <c r="AF190" s="146"/>
      <c r="AG190" s="146" t="s">
        <v>138</v>
      </c>
      <c r="AH190" s="146"/>
      <c r="AI190" s="146"/>
      <c r="AJ190" s="146"/>
      <c r="AK190" s="146"/>
      <c r="AL190" s="146"/>
      <c r="AM190" s="146"/>
      <c r="AN190" s="146"/>
      <c r="AO190" s="146"/>
      <c r="AP190" s="146"/>
      <c r="AQ190" s="146"/>
      <c r="AR190" s="146"/>
      <c r="AS190" s="146"/>
      <c r="AT190" s="146"/>
      <c r="AU190" s="146"/>
      <c r="AV190" s="146"/>
      <c r="AW190" s="146"/>
      <c r="AX190" s="146"/>
      <c r="AY190" s="146"/>
      <c r="AZ190" s="146"/>
      <c r="BA190" s="146"/>
      <c r="BB190" s="146"/>
      <c r="BC190" s="146"/>
      <c r="BD190" s="146"/>
      <c r="BE190" s="146"/>
      <c r="BF190" s="146"/>
      <c r="BG190" s="146"/>
      <c r="BH190" s="146"/>
    </row>
    <row r="191" spans="1:60" outlineLevel="2" x14ac:dyDescent="0.2">
      <c r="A191" s="153"/>
      <c r="B191" s="154"/>
      <c r="C191" s="247" t="s">
        <v>576</v>
      </c>
      <c r="D191" s="248"/>
      <c r="E191" s="248"/>
      <c r="F191" s="248"/>
      <c r="G191" s="248"/>
      <c r="H191" s="156"/>
      <c r="I191" s="156"/>
      <c r="J191" s="156"/>
      <c r="K191" s="156"/>
      <c r="L191" s="156"/>
      <c r="M191" s="156"/>
      <c r="N191" s="155"/>
      <c r="O191" s="155"/>
      <c r="P191" s="155"/>
      <c r="Q191" s="155"/>
      <c r="R191" s="156"/>
      <c r="S191" s="156"/>
      <c r="T191" s="156"/>
      <c r="U191" s="156"/>
      <c r="V191" s="156"/>
      <c r="W191" s="156"/>
      <c r="X191" s="156"/>
      <c r="Y191" s="156"/>
      <c r="Z191" s="146"/>
      <c r="AA191" s="146"/>
      <c r="AB191" s="146"/>
      <c r="AC191" s="146"/>
      <c r="AD191" s="146"/>
      <c r="AE191" s="146"/>
      <c r="AF191" s="146"/>
      <c r="AG191" s="146" t="s">
        <v>127</v>
      </c>
      <c r="AH191" s="146"/>
      <c r="AI191" s="146"/>
      <c r="AJ191" s="146"/>
      <c r="AK191" s="146"/>
      <c r="AL191" s="146"/>
      <c r="AM191" s="146"/>
      <c r="AN191" s="146"/>
      <c r="AO191" s="146"/>
      <c r="AP191" s="146"/>
      <c r="AQ191" s="146"/>
      <c r="AR191" s="146"/>
      <c r="AS191" s="146"/>
      <c r="AT191" s="146"/>
      <c r="AU191" s="146"/>
      <c r="AV191" s="146"/>
      <c r="AW191" s="146"/>
      <c r="AX191" s="146"/>
      <c r="AY191" s="146"/>
      <c r="AZ191" s="146"/>
      <c r="BA191" s="146"/>
      <c r="BB191" s="146"/>
      <c r="BC191" s="146"/>
      <c r="BD191" s="146"/>
      <c r="BE191" s="146"/>
      <c r="BF191" s="146"/>
      <c r="BG191" s="146"/>
      <c r="BH191" s="146"/>
    </row>
    <row r="192" spans="1:60" outlineLevel="3" x14ac:dyDescent="0.2">
      <c r="A192" s="153"/>
      <c r="B192" s="154"/>
      <c r="C192" s="245" t="s">
        <v>556</v>
      </c>
      <c r="D192" s="246"/>
      <c r="E192" s="246"/>
      <c r="F192" s="246"/>
      <c r="G192" s="246"/>
      <c r="H192" s="156"/>
      <c r="I192" s="156"/>
      <c r="J192" s="156"/>
      <c r="K192" s="156"/>
      <c r="L192" s="156"/>
      <c r="M192" s="156"/>
      <c r="N192" s="155"/>
      <c r="O192" s="155"/>
      <c r="P192" s="155"/>
      <c r="Q192" s="155"/>
      <c r="R192" s="156"/>
      <c r="S192" s="156"/>
      <c r="T192" s="156"/>
      <c r="U192" s="156"/>
      <c r="V192" s="156"/>
      <c r="W192" s="156"/>
      <c r="X192" s="156"/>
      <c r="Y192" s="156"/>
      <c r="Z192" s="146"/>
      <c r="AA192" s="146"/>
      <c r="AB192" s="146"/>
      <c r="AC192" s="146"/>
      <c r="AD192" s="146"/>
      <c r="AE192" s="146"/>
      <c r="AF192" s="146"/>
      <c r="AG192" s="146" t="s">
        <v>127</v>
      </c>
      <c r="AH192" s="146"/>
      <c r="AI192" s="146"/>
      <c r="AJ192" s="146"/>
      <c r="AK192" s="146"/>
      <c r="AL192" s="146"/>
      <c r="AM192" s="146"/>
      <c r="AN192" s="146"/>
      <c r="AO192" s="146"/>
      <c r="AP192" s="146"/>
      <c r="AQ192" s="146"/>
      <c r="AR192" s="146"/>
      <c r="AS192" s="146"/>
      <c r="AT192" s="146"/>
      <c r="AU192" s="146"/>
      <c r="AV192" s="146"/>
      <c r="AW192" s="146"/>
      <c r="AX192" s="146"/>
      <c r="AY192" s="146"/>
      <c r="AZ192" s="146"/>
      <c r="BA192" s="146"/>
      <c r="BB192" s="146"/>
      <c r="BC192" s="146"/>
      <c r="BD192" s="146"/>
      <c r="BE192" s="146"/>
      <c r="BF192" s="146"/>
      <c r="BG192" s="146"/>
      <c r="BH192" s="146"/>
    </row>
    <row r="193" spans="1:60" outlineLevel="2" x14ac:dyDescent="0.2">
      <c r="A193" s="153"/>
      <c r="B193" s="154"/>
      <c r="C193" s="187" t="s">
        <v>577</v>
      </c>
      <c r="D193" s="179"/>
      <c r="E193" s="180">
        <v>10.8</v>
      </c>
      <c r="F193" s="156"/>
      <c r="G193" s="156"/>
      <c r="H193" s="156"/>
      <c r="I193" s="156"/>
      <c r="J193" s="156"/>
      <c r="K193" s="156"/>
      <c r="L193" s="156"/>
      <c r="M193" s="156"/>
      <c r="N193" s="155"/>
      <c r="O193" s="155"/>
      <c r="P193" s="155"/>
      <c r="Q193" s="155"/>
      <c r="R193" s="156"/>
      <c r="S193" s="156"/>
      <c r="T193" s="156"/>
      <c r="U193" s="156"/>
      <c r="V193" s="156"/>
      <c r="W193" s="156"/>
      <c r="X193" s="156"/>
      <c r="Y193" s="156"/>
      <c r="Z193" s="146"/>
      <c r="AA193" s="146"/>
      <c r="AB193" s="146"/>
      <c r="AC193" s="146"/>
      <c r="AD193" s="146"/>
      <c r="AE193" s="146"/>
      <c r="AF193" s="146"/>
      <c r="AG193" s="146" t="s">
        <v>197</v>
      </c>
      <c r="AH193" s="146">
        <v>0</v>
      </c>
      <c r="AI193" s="146"/>
      <c r="AJ193" s="146"/>
      <c r="AK193" s="146"/>
      <c r="AL193" s="146"/>
      <c r="AM193" s="146"/>
      <c r="AN193" s="146"/>
      <c r="AO193" s="146"/>
      <c r="AP193" s="146"/>
      <c r="AQ193" s="146"/>
      <c r="AR193" s="146"/>
      <c r="AS193" s="146"/>
      <c r="AT193" s="146"/>
      <c r="AU193" s="146"/>
      <c r="AV193" s="146"/>
      <c r="AW193" s="146"/>
      <c r="AX193" s="146"/>
      <c r="AY193" s="146"/>
      <c r="AZ193" s="146"/>
      <c r="BA193" s="146"/>
      <c r="BB193" s="146"/>
      <c r="BC193" s="146"/>
      <c r="BD193" s="146"/>
      <c r="BE193" s="146"/>
      <c r="BF193" s="146"/>
      <c r="BG193" s="146"/>
      <c r="BH193" s="146"/>
    </row>
    <row r="194" spans="1:60" outlineLevel="3" x14ac:dyDescent="0.2">
      <c r="A194" s="153"/>
      <c r="B194" s="154"/>
      <c r="C194" s="187" t="s">
        <v>571</v>
      </c>
      <c r="D194" s="179"/>
      <c r="E194" s="180">
        <v>3</v>
      </c>
      <c r="F194" s="156"/>
      <c r="G194" s="156"/>
      <c r="H194" s="156"/>
      <c r="I194" s="156"/>
      <c r="J194" s="156"/>
      <c r="K194" s="156"/>
      <c r="L194" s="156"/>
      <c r="M194" s="156"/>
      <c r="N194" s="155"/>
      <c r="O194" s="155"/>
      <c r="P194" s="155"/>
      <c r="Q194" s="155"/>
      <c r="R194" s="156"/>
      <c r="S194" s="156"/>
      <c r="T194" s="156"/>
      <c r="U194" s="156"/>
      <c r="V194" s="156"/>
      <c r="W194" s="156"/>
      <c r="X194" s="156"/>
      <c r="Y194" s="156"/>
      <c r="Z194" s="146"/>
      <c r="AA194" s="146"/>
      <c r="AB194" s="146"/>
      <c r="AC194" s="146"/>
      <c r="AD194" s="146"/>
      <c r="AE194" s="146"/>
      <c r="AF194" s="146"/>
      <c r="AG194" s="146" t="s">
        <v>197</v>
      </c>
      <c r="AH194" s="146">
        <v>0</v>
      </c>
      <c r="AI194" s="146"/>
      <c r="AJ194" s="146"/>
      <c r="AK194" s="146"/>
      <c r="AL194" s="146"/>
      <c r="AM194" s="146"/>
      <c r="AN194" s="146"/>
      <c r="AO194" s="146"/>
      <c r="AP194" s="146"/>
      <c r="AQ194" s="146"/>
      <c r="AR194" s="146"/>
      <c r="AS194" s="146"/>
      <c r="AT194" s="146"/>
      <c r="AU194" s="146"/>
      <c r="AV194" s="146"/>
      <c r="AW194" s="146"/>
      <c r="AX194" s="146"/>
      <c r="AY194" s="146"/>
      <c r="AZ194" s="146"/>
      <c r="BA194" s="146"/>
      <c r="BB194" s="146"/>
      <c r="BC194" s="146"/>
      <c r="BD194" s="146"/>
      <c r="BE194" s="146"/>
      <c r="BF194" s="146"/>
      <c r="BG194" s="146"/>
      <c r="BH194" s="146"/>
    </row>
    <row r="195" spans="1:60" outlineLevel="1" x14ac:dyDescent="0.2">
      <c r="A195" s="167">
        <v>45</v>
      </c>
      <c r="B195" s="168" t="s">
        <v>578</v>
      </c>
      <c r="C195" s="175" t="s">
        <v>579</v>
      </c>
      <c r="D195" s="169" t="s">
        <v>312</v>
      </c>
      <c r="E195" s="170">
        <v>13.8</v>
      </c>
      <c r="F195" s="171"/>
      <c r="G195" s="172">
        <f>ROUND(E195*F195,2)</f>
        <v>0</v>
      </c>
      <c r="H195" s="157"/>
      <c r="I195" s="156">
        <f>ROUND(E195*H195,2)</f>
        <v>0</v>
      </c>
      <c r="J195" s="157"/>
      <c r="K195" s="156">
        <f>ROUND(E195*J195,2)</f>
        <v>0</v>
      </c>
      <c r="L195" s="156">
        <v>21</v>
      </c>
      <c r="M195" s="156">
        <f>G195*(1+L195/100)</f>
        <v>0</v>
      </c>
      <c r="N195" s="155">
        <v>0</v>
      </c>
      <c r="O195" s="155">
        <f>ROUND(E195*N195,2)</f>
        <v>0</v>
      </c>
      <c r="P195" s="155">
        <v>0</v>
      </c>
      <c r="Q195" s="155">
        <f>ROUND(E195*P195,2)</f>
        <v>0</v>
      </c>
      <c r="R195" s="156" t="s">
        <v>304</v>
      </c>
      <c r="S195" s="156" t="s">
        <v>121</v>
      </c>
      <c r="T195" s="156" t="s">
        <v>121</v>
      </c>
      <c r="U195" s="156">
        <v>0</v>
      </c>
      <c r="V195" s="156">
        <f>ROUND(E195*U195,2)</f>
        <v>0</v>
      </c>
      <c r="W195" s="156"/>
      <c r="X195" s="156" t="s">
        <v>305</v>
      </c>
      <c r="Y195" s="156" t="s">
        <v>124</v>
      </c>
      <c r="Z195" s="146"/>
      <c r="AA195" s="146"/>
      <c r="AB195" s="146"/>
      <c r="AC195" s="146"/>
      <c r="AD195" s="146"/>
      <c r="AE195" s="146"/>
      <c r="AF195" s="146"/>
      <c r="AG195" s="146" t="s">
        <v>306</v>
      </c>
      <c r="AH195" s="146"/>
      <c r="AI195" s="146"/>
      <c r="AJ195" s="146"/>
      <c r="AK195" s="146"/>
      <c r="AL195" s="146"/>
      <c r="AM195" s="146"/>
      <c r="AN195" s="146"/>
      <c r="AO195" s="146"/>
      <c r="AP195" s="146"/>
      <c r="AQ195" s="146"/>
      <c r="AR195" s="146"/>
      <c r="AS195" s="146"/>
      <c r="AT195" s="146"/>
      <c r="AU195" s="146"/>
      <c r="AV195" s="146"/>
      <c r="AW195" s="146"/>
      <c r="AX195" s="146"/>
      <c r="AY195" s="146"/>
      <c r="AZ195" s="146"/>
      <c r="BA195" s="146"/>
      <c r="BB195" s="146"/>
      <c r="BC195" s="146"/>
      <c r="BD195" s="146"/>
      <c r="BE195" s="146"/>
      <c r="BF195" s="146"/>
      <c r="BG195" s="146"/>
      <c r="BH195" s="146"/>
    </row>
    <row r="196" spans="1:60" outlineLevel="2" x14ac:dyDescent="0.2">
      <c r="A196" s="153"/>
      <c r="B196" s="154"/>
      <c r="C196" s="247" t="s">
        <v>556</v>
      </c>
      <c r="D196" s="248"/>
      <c r="E196" s="248"/>
      <c r="F196" s="248"/>
      <c r="G196" s="248"/>
      <c r="H196" s="156"/>
      <c r="I196" s="156"/>
      <c r="J196" s="156"/>
      <c r="K196" s="156"/>
      <c r="L196" s="156"/>
      <c r="M196" s="156"/>
      <c r="N196" s="155"/>
      <c r="O196" s="155"/>
      <c r="P196" s="155"/>
      <c r="Q196" s="155"/>
      <c r="R196" s="156"/>
      <c r="S196" s="156"/>
      <c r="T196" s="156"/>
      <c r="U196" s="156"/>
      <c r="V196" s="156"/>
      <c r="W196" s="156"/>
      <c r="X196" s="156"/>
      <c r="Y196" s="156"/>
      <c r="Z196" s="146"/>
      <c r="AA196" s="146"/>
      <c r="AB196" s="146"/>
      <c r="AC196" s="146"/>
      <c r="AD196" s="146"/>
      <c r="AE196" s="146"/>
      <c r="AF196" s="146"/>
      <c r="AG196" s="146" t="s">
        <v>127</v>
      </c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6"/>
      <c r="BD196" s="146"/>
      <c r="BE196" s="146"/>
      <c r="BF196" s="146"/>
      <c r="BG196" s="146"/>
      <c r="BH196" s="146"/>
    </row>
    <row r="197" spans="1:60" outlineLevel="3" x14ac:dyDescent="0.2">
      <c r="A197" s="153"/>
      <c r="B197" s="154"/>
      <c r="C197" s="245" t="s">
        <v>580</v>
      </c>
      <c r="D197" s="246"/>
      <c r="E197" s="246"/>
      <c r="F197" s="246"/>
      <c r="G197" s="246"/>
      <c r="H197" s="156"/>
      <c r="I197" s="156"/>
      <c r="J197" s="156"/>
      <c r="K197" s="156"/>
      <c r="L197" s="156"/>
      <c r="M197" s="156"/>
      <c r="N197" s="155"/>
      <c r="O197" s="155"/>
      <c r="P197" s="155"/>
      <c r="Q197" s="155"/>
      <c r="R197" s="156"/>
      <c r="S197" s="156"/>
      <c r="T197" s="156"/>
      <c r="U197" s="156"/>
      <c r="V197" s="156"/>
      <c r="W197" s="156"/>
      <c r="X197" s="156"/>
      <c r="Y197" s="156"/>
      <c r="Z197" s="146"/>
      <c r="AA197" s="146"/>
      <c r="AB197" s="146"/>
      <c r="AC197" s="146"/>
      <c r="AD197" s="146"/>
      <c r="AE197" s="146"/>
      <c r="AF197" s="146"/>
      <c r="AG197" s="146" t="s">
        <v>127</v>
      </c>
      <c r="AH197" s="146"/>
      <c r="AI197" s="146"/>
      <c r="AJ197" s="146"/>
      <c r="AK197" s="146"/>
      <c r="AL197" s="146"/>
      <c r="AM197" s="146"/>
      <c r="AN197" s="146"/>
      <c r="AO197" s="146"/>
      <c r="AP197" s="146"/>
      <c r="AQ197" s="146"/>
      <c r="AR197" s="146"/>
      <c r="AS197" s="146"/>
      <c r="AT197" s="146"/>
      <c r="AU197" s="146"/>
      <c r="AV197" s="146"/>
      <c r="AW197" s="146"/>
      <c r="AX197" s="146"/>
      <c r="AY197" s="146"/>
      <c r="AZ197" s="146"/>
      <c r="BA197" s="146"/>
      <c r="BB197" s="146"/>
      <c r="BC197" s="146"/>
      <c r="BD197" s="146"/>
      <c r="BE197" s="146"/>
      <c r="BF197" s="146"/>
      <c r="BG197" s="146"/>
      <c r="BH197" s="146"/>
    </row>
    <row r="198" spans="1:60" outlineLevel="2" x14ac:dyDescent="0.2">
      <c r="A198" s="153"/>
      <c r="B198" s="154"/>
      <c r="C198" s="187" t="s">
        <v>577</v>
      </c>
      <c r="D198" s="179"/>
      <c r="E198" s="180">
        <v>10.8</v>
      </c>
      <c r="F198" s="156"/>
      <c r="G198" s="156"/>
      <c r="H198" s="156"/>
      <c r="I198" s="156"/>
      <c r="J198" s="156"/>
      <c r="K198" s="156"/>
      <c r="L198" s="156"/>
      <c r="M198" s="156"/>
      <c r="N198" s="155"/>
      <c r="O198" s="155"/>
      <c r="P198" s="155"/>
      <c r="Q198" s="155"/>
      <c r="R198" s="156"/>
      <c r="S198" s="156"/>
      <c r="T198" s="156"/>
      <c r="U198" s="156"/>
      <c r="V198" s="156"/>
      <c r="W198" s="156"/>
      <c r="X198" s="156"/>
      <c r="Y198" s="156"/>
      <c r="Z198" s="146"/>
      <c r="AA198" s="146"/>
      <c r="AB198" s="146"/>
      <c r="AC198" s="146"/>
      <c r="AD198" s="146"/>
      <c r="AE198" s="146"/>
      <c r="AF198" s="146"/>
      <c r="AG198" s="146" t="s">
        <v>197</v>
      </c>
      <c r="AH198" s="146">
        <v>0</v>
      </c>
      <c r="AI198" s="146"/>
      <c r="AJ198" s="146"/>
      <c r="AK198" s="146"/>
      <c r="AL198" s="146"/>
      <c r="AM198" s="146"/>
      <c r="AN198" s="146"/>
      <c r="AO198" s="146"/>
      <c r="AP198" s="146"/>
      <c r="AQ198" s="146"/>
      <c r="AR198" s="146"/>
      <c r="AS198" s="146"/>
      <c r="AT198" s="146"/>
      <c r="AU198" s="146"/>
      <c r="AV198" s="146"/>
      <c r="AW198" s="146"/>
      <c r="AX198" s="146"/>
      <c r="AY198" s="146"/>
      <c r="AZ198" s="146"/>
      <c r="BA198" s="146"/>
      <c r="BB198" s="146"/>
      <c r="BC198" s="146"/>
      <c r="BD198" s="146"/>
      <c r="BE198" s="146"/>
      <c r="BF198" s="146"/>
      <c r="BG198" s="146"/>
      <c r="BH198" s="146"/>
    </row>
    <row r="199" spans="1:60" outlineLevel="3" x14ac:dyDescent="0.2">
      <c r="A199" s="153"/>
      <c r="B199" s="154"/>
      <c r="C199" s="187" t="s">
        <v>571</v>
      </c>
      <c r="D199" s="179"/>
      <c r="E199" s="180">
        <v>3</v>
      </c>
      <c r="F199" s="156"/>
      <c r="G199" s="156"/>
      <c r="H199" s="156"/>
      <c r="I199" s="156"/>
      <c r="J199" s="156"/>
      <c r="K199" s="156"/>
      <c r="L199" s="156"/>
      <c r="M199" s="156"/>
      <c r="N199" s="155"/>
      <c r="O199" s="155"/>
      <c r="P199" s="155"/>
      <c r="Q199" s="155"/>
      <c r="R199" s="156"/>
      <c r="S199" s="156"/>
      <c r="T199" s="156"/>
      <c r="U199" s="156"/>
      <c r="V199" s="156"/>
      <c r="W199" s="156"/>
      <c r="X199" s="156"/>
      <c r="Y199" s="156"/>
      <c r="Z199" s="146"/>
      <c r="AA199" s="146"/>
      <c r="AB199" s="146"/>
      <c r="AC199" s="146"/>
      <c r="AD199" s="146"/>
      <c r="AE199" s="146"/>
      <c r="AF199" s="146"/>
      <c r="AG199" s="146" t="s">
        <v>197</v>
      </c>
      <c r="AH199" s="146">
        <v>0</v>
      </c>
      <c r="AI199" s="146"/>
      <c r="AJ199" s="146"/>
      <c r="AK199" s="146"/>
      <c r="AL199" s="146"/>
      <c r="AM199" s="146"/>
      <c r="AN199" s="146"/>
      <c r="AO199" s="146"/>
      <c r="AP199" s="146"/>
      <c r="AQ199" s="146"/>
      <c r="AR199" s="146"/>
      <c r="AS199" s="146"/>
      <c r="AT199" s="146"/>
      <c r="AU199" s="146"/>
      <c r="AV199" s="146"/>
      <c r="AW199" s="146"/>
      <c r="AX199" s="146"/>
      <c r="AY199" s="146"/>
      <c r="AZ199" s="146"/>
      <c r="BA199" s="146"/>
      <c r="BB199" s="146"/>
      <c r="BC199" s="146"/>
      <c r="BD199" s="146"/>
      <c r="BE199" s="146"/>
      <c r="BF199" s="146"/>
      <c r="BG199" s="146"/>
      <c r="BH199" s="146"/>
    </row>
    <row r="200" spans="1:60" outlineLevel="1" x14ac:dyDescent="0.2">
      <c r="A200" s="167">
        <v>46</v>
      </c>
      <c r="B200" s="168" t="s">
        <v>581</v>
      </c>
      <c r="C200" s="175" t="s">
        <v>582</v>
      </c>
      <c r="D200" s="169" t="s">
        <v>583</v>
      </c>
      <c r="E200" s="170">
        <v>2</v>
      </c>
      <c r="F200" s="171"/>
      <c r="G200" s="172">
        <f>ROUND(E200*F200,2)</f>
        <v>0</v>
      </c>
      <c r="H200" s="157"/>
      <c r="I200" s="156">
        <f>ROUND(E200*H200,2)</f>
        <v>0</v>
      </c>
      <c r="J200" s="157"/>
      <c r="K200" s="156">
        <f>ROUND(E200*J200,2)</f>
        <v>0</v>
      </c>
      <c r="L200" s="156">
        <v>21</v>
      </c>
      <c r="M200" s="156">
        <f>G200*(1+L200/100)</f>
        <v>0</v>
      </c>
      <c r="N200" s="155">
        <v>1.7000000000000001E-4</v>
      </c>
      <c r="O200" s="155">
        <f>ROUND(E200*N200,2)</f>
        <v>0</v>
      </c>
      <c r="P200" s="155">
        <v>0</v>
      </c>
      <c r="Q200" s="155">
        <f>ROUND(E200*P200,2)</f>
        <v>0</v>
      </c>
      <c r="R200" s="156"/>
      <c r="S200" s="156" t="s">
        <v>121</v>
      </c>
      <c r="T200" s="156" t="s">
        <v>121</v>
      </c>
      <c r="U200" s="156">
        <v>7.1</v>
      </c>
      <c r="V200" s="156">
        <f>ROUND(E200*U200,2)</f>
        <v>14.2</v>
      </c>
      <c r="W200" s="156"/>
      <c r="X200" s="156" t="s">
        <v>174</v>
      </c>
      <c r="Y200" s="156" t="s">
        <v>124</v>
      </c>
      <c r="Z200" s="146"/>
      <c r="AA200" s="146"/>
      <c r="AB200" s="146"/>
      <c r="AC200" s="146"/>
      <c r="AD200" s="146"/>
      <c r="AE200" s="146"/>
      <c r="AF200" s="146"/>
      <c r="AG200" s="146" t="s">
        <v>175</v>
      </c>
      <c r="AH200" s="146"/>
      <c r="AI200" s="146"/>
      <c r="AJ200" s="146"/>
      <c r="AK200" s="146"/>
      <c r="AL200" s="146"/>
      <c r="AM200" s="146"/>
      <c r="AN200" s="146"/>
      <c r="AO200" s="146"/>
      <c r="AP200" s="146"/>
      <c r="AQ200" s="146"/>
      <c r="AR200" s="146"/>
      <c r="AS200" s="146"/>
      <c r="AT200" s="146"/>
      <c r="AU200" s="146"/>
      <c r="AV200" s="146"/>
      <c r="AW200" s="146"/>
      <c r="AX200" s="146"/>
      <c r="AY200" s="146"/>
      <c r="AZ200" s="146"/>
      <c r="BA200" s="146"/>
      <c r="BB200" s="146"/>
      <c r="BC200" s="146"/>
      <c r="BD200" s="146"/>
      <c r="BE200" s="146"/>
      <c r="BF200" s="146"/>
      <c r="BG200" s="146"/>
      <c r="BH200" s="146"/>
    </row>
    <row r="201" spans="1:60" outlineLevel="2" x14ac:dyDescent="0.2">
      <c r="A201" s="153"/>
      <c r="B201" s="154"/>
      <c r="C201" s="247" t="s">
        <v>556</v>
      </c>
      <c r="D201" s="248"/>
      <c r="E201" s="248"/>
      <c r="F201" s="248"/>
      <c r="G201" s="248"/>
      <c r="H201" s="156"/>
      <c r="I201" s="156"/>
      <c r="J201" s="156"/>
      <c r="K201" s="156"/>
      <c r="L201" s="156"/>
      <c r="M201" s="156"/>
      <c r="N201" s="155"/>
      <c r="O201" s="155"/>
      <c r="P201" s="155"/>
      <c r="Q201" s="155"/>
      <c r="R201" s="156"/>
      <c r="S201" s="156"/>
      <c r="T201" s="156"/>
      <c r="U201" s="156"/>
      <c r="V201" s="156"/>
      <c r="W201" s="156"/>
      <c r="X201" s="156"/>
      <c r="Y201" s="156"/>
      <c r="Z201" s="146"/>
      <c r="AA201" s="146"/>
      <c r="AB201" s="146"/>
      <c r="AC201" s="146"/>
      <c r="AD201" s="146"/>
      <c r="AE201" s="146"/>
      <c r="AF201" s="146"/>
      <c r="AG201" s="146" t="s">
        <v>127</v>
      </c>
      <c r="AH201" s="146"/>
      <c r="AI201" s="146"/>
      <c r="AJ201" s="146"/>
      <c r="AK201" s="146"/>
      <c r="AL201" s="146"/>
      <c r="AM201" s="146"/>
      <c r="AN201" s="146"/>
      <c r="AO201" s="146"/>
      <c r="AP201" s="146"/>
      <c r="AQ201" s="146"/>
      <c r="AR201" s="146"/>
      <c r="AS201" s="146"/>
      <c r="AT201" s="146"/>
      <c r="AU201" s="146"/>
      <c r="AV201" s="146"/>
      <c r="AW201" s="146"/>
      <c r="AX201" s="146"/>
      <c r="AY201" s="146"/>
      <c r="AZ201" s="146"/>
      <c r="BA201" s="146"/>
      <c r="BB201" s="146"/>
      <c r="BC201" s="146"/>
      <c r="BD201" s="146"/>
      <c r="BE201" s="146"/>
      <c r="BF201" s="146"/>
      <c r="BG201" s="146"/>
      <c r="BH201" s="146"/>
    </row>
    <row r="202" spans="1:60" outlineLevel="3" x14ac:dyDescent="0.2">
      <c r="A202" s="153"/>
      <c r="B202" s="154"/>
      <c r="C202" s="245" t="s">
        <v>584</v>
      </c>
      <c r="D202" s="246"/>
      <c r="E202" s="246"/>
      <c r="F202" s="246"/>
      <c r="G202" s="246"/>
      <c r="H202" s="156"/>
      <c r="I202" s="156"/>
      <c r="J202" s="156"/>
      <c r="K202" s="156"/>
      <c r="L202" s="156"/>
      <c r="M202" s="156"/>
      <c r="N202" s="155"/>
      <c r="O202" s="155"/>
      <c r="P202" s="155"/>
      <c r="Q202" s="155"/>
      <c r="R202" s="156"/>
      <c r="S202" s="156"/>
      <c r="T202" s="156"/>
      <c r="U202" s="156"/>
      <c r="V202" s="156"/>
      <c r="W202" s="156"/>
      <c r="X202" s="156"/>
      <c r="Y202" s="156"/>
      <c r="Z202" s="146"/>
      <c r="AA202" s="146"/>
      <c r="AB202" s="146"/>
      <c r="AC202" s="146"/>
      <c r="AD202" s="146"/>
      <c r="AE202" s="146"/>
      <c r="AF202" s="146"/>
      <c r="AG202" s="146" t="s">
        <v>127</v>
      </c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6"/>
      <c r="BD202" s="146"/>
      <c r="BE202" s="146"/>
      <c r="BF202" s="146"/>
      <c r="BG202" s="146"/>
      <c r="BH202" s="146"/>
    </row>
    <row r="203" spans="1:60" outlineLevel="2" x14ac:dyDescent="0.2">
      <c r="A203" s="153"/>
      <c r="B203" s="154"/>
      <c r="C203" s="187" t="s">
        <v>542</v>
      </c>
      <c r="D203" s="179"/>
      <c r="E203" s="180">
        <v>1</v>
      </c>
      <c r="F203" s="156"/>
      <c r="G203" s="156"/>
      <c r="H203" s="156"/>
      <c r="I203" s="156"/>
      <c r="J203" s="156"/>
      <c r="K203" s="156"/>
      <c r="L203" s="156"/>
      <c r="M203" s="156"/>
      <c r="N203" s="155"/>
      <c r="O203" s="155"/>
      <c r="P203" s="155"/>
      <c r="Q203" s="155"/>
      <c r="R203" s="156"/>
      <c r="S203" s="156"/>
      <c r="T203" s="156"/>
      <c r="U203" s="156"/>
      <c r="V203" s="156"/>
      <c r="W203" s="156"/>
      <c r="X203" s="156"/>
      <c r="Y203" s="156"/>
      <c r="Z203" s="146"/>
      <c r="AA203" s="146"/>
      <c r="AB203" s="146"/>
      <c r="AC203" s="146"/>
      <c r="AD203" s="146"/>
      <c r="AE203" s="146"/>
      <c r="AF203" s="146"/>
      <c r="AG203" s="146" t="s">
        <v>197</v>
      </c>
      <c r="AH203" s="146">
        <v>0</v>
      </c>
      <c r="AI203" s="146"/>
      <c r="AJ203" s="146"/>
      <c r="AK203" s="146"/>
      <c r="AL203" s="146"/>
      <c r="AM203" s="146"/>
      <c r="AN203" s="146"/>
      <c r="AO203" s="146"/>
      <c r="AP203" s="146"/>
      <c r="AQ203" s="146"/>
      <c r="AR203" s="146"/>
      <c r="AS203" s="146"/>
      <c r="AT203" s="146"/>
      <c r="AU203" s="146"/>
      <c r="AV203" s="146"/>
      <c r="AW203" s="146"/>
      <c r="AX203" s="146"/>
      <c r="AY203" s="146"/>
      <c r="AZ203" s="146"/>
      <c r="BA203" s="146"/>
      <c r="BB203" s="146"/>
      <c r="BC203" s="146"/>
      <c r="BD203" s="146"/>
      <c r="BE203" s="146"/>
      <c r="BF203" s="146"/>
      <c r="BG203" s="146"/>
      <c r="BH203" s="146"/>
    </row>
    <row r="204" spans="1:60" outlineLevel="3" x14ac:dyDescent="0.2">
      <c r="A204" s="153"/>
      <c r="B204" s="154"/>
      <c r="C204" s="187" t="s">
        <v>543</v>
      </c>
      <c r="D204" s="179"/>
      <c r="E204" s="180">
        <v>1</v>
      </c>
      <c r="F204" s="156"/>
      <c r="G204" s="156"/>
      <c r="H204" s="156"/>
      <c r="I204" s="156"/>
      <c r="J204" s="156"/>
      <c r="K204" s="156"/>
      <c r="L204" s="156"/>
      <c r="M204" s="156"/>
      <c r="N204" s="155"/>
      <c r="O204" s="155"/>
      <c r="P204" s="155"/>
      <c r="Q204" s="155"/>
      <c r="R204" s="156"/>
      <c r="S204" s="156"/>
      <c r="T204" s="156"/>
      <c r="U204" s="156"/>
      <c r="V204" s="156"/>
      <c r="W204" s="156"/>
      <c r="X204" s="156"/>
      <c r="Y204" s="156"/>
      <c r="Z204" s="146"/>
      <c r="AA204" s="146"/>
      <c r="AB204" s="146"/>
      <c r="AC204" s="146"/>
      <c r="AD204" s="146"/>
      <c r="AE204" s="146"/>
      <c r="AF204" s="146"/>
      <c r="AG204" s="146" t="s">
        <v>197</v>
      </c>
      <c r="AH204" s="146">
        <v>0</v>
      </c>
      <c r="AI204" s="146"/>
      <c r="AJ204" s="146"/>
      <c r="AK204" s="146"/>
      <c r="AL204" s="146"/>
      <c r="AM204" s="146"/>
      <c r="AN204" s="146"/>
      <c r="AO204" s="146"/>
      <c r="AP204" s="146"/>
      <c r="AQ204" s="146"/>
      <c r="AR204" s="146"/>
      <c r="AS204" s="146"/>
      <c r="AT204" s="146"/>
      <c r="AU204" s="146"/>
      <c r="AV204" s="146"/>
      <c r="AW204" s="146"/>
      <c r="AX204" s="146"/>
      <c r="AY204" s="146"/>
      <c r="AZ204" s="146"/>
      <c r="BA204" s="146"/>
      <c r="BB204" s="146"/>
      <c r="BC204" s="146"/>
      <c r="BD204" s="146"/>
      <c r="BE204" s="146"/>
      <c r="BF204" s="146"/>
      <c r="BG204" s="146"/>
      <c r="BH204" s="146"/>
    </row>
    <row r="205" spans="1:60" outlineLevel="1" x14ac:dyDescent="0.2">
      <c r="A205" s="167">
        <v>47</v>
      </c>
      <c r="B205" s="168" t="s">
        <v>585</v>
      </c>
      <c r="C205" s="175" t="s">
        <v>618</v>
      </c>
      <c r="D205" s="169" t="s">
        <v>312</v>
      </c>
      <c r="E205" s="170">
        <v>28.05</v>
      </c>
      <c r="F205" s="171"/>
      <c r="G205" s="172">
        <f>ROUND(E205*F205,2)</f>
        <v>0</v>
      </c>
      <c r="H205" s="157"/>
      <c r="I205" s="156">
        <f>ROUND(E205*H205,2)</f>
        <v>0</v>
      </c>
      <c r="J205" s="157"/>
      <c r="K205" s="156">
        <f>ROUND(E205*J205,2)</f>
        <v>0</v>
      </c>
      <c r="L205" s="156">
        <v>21</v>
      </c>
      <c r="M205" s="156">
        <f>G205*(1+L205/100)</f>
        <v>0</v>
      </c>
      <c r="N205" s="155">
        <v>3.1E-4</v>
      </c>
      <c r="O205" s="155">
        <f>ROUND(E205*N205,2)</f>
        <v>0.01</v>
      </c>
      <c r="P205" s="155">
        <v>0</v>
      </c>
      <c r="Q205" s="155">
        <f>ROUND(E205*P205,2)</f>
        <v>0</v>
      </c>
      <c r="R205" s="156" t="s">
        <v>304</v>
      </c>
      <c r="S205" s="156" t="s">
        <v>121</v>
      </c>
      <c r="T205" s="156" t="s">
        <v>121</v>
      </c>
      <c r="U205" s="156">
        <v>0</v>
      </c>
      <c r="V205" s="156">
        <f>ROUND(E205*U205,2)</f>
        <v>0</v>
      </c>
      <c r="W205" s="156"/>
      <c r="X205" s="156" t="s">
        <v>305</v>
      </c>
      <c r="Y205" s="156" t="s">
        <v>124</v>
      </c>
      <c r="Z205" s="146"/>
      <c r="AA205" s="146"/>
      <c r="AB205" s="146"/>
      <c r="AC205" s="146"/>
      <c r="AD205" s="146"/>
      <c r="AE205" s="146"/>
      <c r="AF205" s="146"/>
      <c r="AG205" s="146" t="s">
        <v>306</v>
      </c>
      <c r="AH205" s="146"/>
      <c r="AI205" s="146"/>
      <c r="AJ205" s="146"/>
      <c r="AK205" s="146"/>
      <c r="AL205" s="146"/>
      <c r="AM205" s="146"/>
      <c r="AN205" s="146"/>
      <c r="AO205" s="146"/>
      <c r="AP205" s="146"/>
      <c r="AQ205" s="146"/>
      <c r="AR205" s="146"/>
      <c r="AS205" s="146"/>
      <c r="AT205" s="146"/>
      <c r="AU205" s="146"/>
      <c r="AV205" s="146"/>
      <c r="AW205" s="146"/>
      <c r="AX205" s="146"/>
      <c r="AY205" s="146"/>
      <c r="AZ205" s="146"/>
      <c r="BA205" s="146"/>
      <c r="BB205" s="146"/>
      <c r="BC205" s="146"/>
      <c r="BD205" s="146"/>
      <c r="BE205" s="146"/>
      <c r="BF205" s="146"/>
      <c r="BG205" s="146"/>
      <c r="BH205" s="146"/>
    </row>
    <row r="206" spans="1:60" outlineLevel="2" x14ac:dyDescent="0.2">
      <c r="A206" s="153"/>
      <c r="B206" s="154"/>
      <c r="C206" s="247" t="s">
        <v>586</v>
      </c>
      <c r="D206" s="248"/>
      <c r="E206" s="248"/>
      <c r="F206" s="248"/>
      <c r="G206" s="248"/>
      <c r="H206" s="156"/>
      <c r="I206" s="156"/>
      <c r="J206" s="156"/>
      <c r="K206" s="156"/>
      <c r="L206" s="156"/>
      <c r="M206" s="156"/>
      <c r="N206" s="155"/>
      <c r="O206" s="155"/>
      <c r="P206" s="155"/>
      <c r="Q206" s="155"/>
      <c r="R206" s="156"/>
      <c r="S206" s="156"/>
      <c r="T206" s="156"/>
      <c r="U206" s="156"/>
      <c r="V206" s="156"/>
      <c r="W206" s="156"/>
      <c r="X206" s="156"/>
      <c r="Y206" s="156"/>
      <c r="Z206" s="146"/>
      <c r="AA206" s="146"/>
      <c r="AB206" s="146"/>
      <c r="AC206" s="146"/>
      <c r="AD206" s="146"/>
      <c r="AE206" s="146"/>
      <c r="AF206" s="146"/>
      <c r="AG206" s="146" t="s">
        <v>127</v>
      </c>
      <c r="AH206" s="146"/>
      <c r="AI206" s="146"/>
      <c r="AJ206" s="146"/>
      <c r="AK206" s="146"/>
      <c r="AL206" s="146"/>
      <c r="AM206" s="146"/>
      <c r="AN206" s="146"/>
      <c r="AO206" s="146"/>
      <c r="AP206" s="146"/>
      <c r="AQ206" s="146"/>
      <c r="AR206" s="146"/>
      <c r="AS206" s="146"/>
      <c r="AT206" s="146"/>
      <c r="AU206" s="146"/>
      <c r="AV206" s="146"/>
      <c r="AW206" s="146"/>
      <c r="AX206" s="146"/>
      <c r="AY206" s="146"/>
      <c r="AZ206" s="146"/>
      <c r="BA206" s="146"/>
      <c r="BB206" s="146"/>
      <c r="BC206" s="146"/>
      <c r="BD206" s="146"/>
      <c r="BE206" s="146"/>
      <c r="BF206" s="146"/>
      <c r="BG206" s="146"/>
      <c r="BH206" s="146"/>
    </row>
    <row r="207" spans="1:60" outlineLevel="3" x14ac:dyDescent="0.2">
      <c r="A207" s="153"/>
      <c r="B207" s="154"/>
      <c r="C207" s="245" t="s">
        <v>587</v>
      </c>
      <c r="D207" s="246"/>
      <c r="E207" s="246"/>
      <c r="F207" s="246"/>
      <c r="G207" s="246"/>
      <c r="H207" s="156"/>
      <c r="I207" s="156"/>
      <c r="J207" s="156"/>
      <c r="K207" s="156"/>
      <c r="L207" s="156"/>
      <c r="M207" s="156"/>
      <c r="N207" s="155"/>
      <c r="O207" s="155"/>
      <c r="P207" s="155"/>
      <c r="Q207" s="155"/>
      <c r="R207" s="156"/>
      <c r="S207" s="156"/>
      <c r="T207" s="156"/>
      <c r="U207" s="156"/>
      <c r="V207" s="156"/>
      <c r="W207" s="156"/>
      <c r="X207" s="156"/>
      <c r="Y207" s="156"/>
      <c r="Z207" s="146"/>
      <c r="AA207" s="146"/>
      <c r="AB207" s="146"/>
      <c r="AC207" s="146"/>
      <c r="AD207" s="146"/>
      <c r="AE207" s="146"/>
      <c r="AF207" s="146"/>
      <c r="AG207" s="146" t="s">
        <v>127</v>
      </c>
      <c r="AH207" s="146"/>
      <c r="AI207" s="146"/>
      <c r="AJ207" s="146"/>
      <c r="AK207" s="146"/>
      <c r="AL207" s="146"/>
      <c r="AM207" s="146"/>
      <c r="AN207" s="146"/>
      <c r="AO207" s="146"/>
      <c r="AP207" s="146"/>
      <c r="AQ207" s="146"/>
      <c r="AR207" s="146"/>
      <c r="AS207" s="146"/>
      <c r="AT207" s="146"/>
      <c r="AU207" s="146"/>
      <c r="AV207" s="146"/>
      <c r="AW207" s="146"/>
      <c r="AX207" s="146"/>
      <c r="AY207" s="146"/>
      <c r="AZ207" s="146"/>
      <c r="BA207" s="146"/>
      <c r="BB207" s="146"/>
      <c r="BC207" s="146"/>
      <c r="BD207" s="146"/>
      <c r="BE207" s="146"/>
      <c r="BF207" s="146"/>
      <c r="BG207" s="146"/>
      <c r="BH207" s="146"/>
    </row>
    <row r="208" spans="1:60" outlineLevel="2" x14ac:dyDescent="0.2">
      <c r="A208" s="153"/>
      <c r="B208" s="154"/>
      <c r="C208" s="187" t="s">
        <v>588</v>
      </c>
      <c r="D208" s="179"/>
      <c r="E208" s="180">
        <v>28.05</v>
      </c>
      <c r="F208" s="156"/>
      <c r="G208" s="156"/>
      <c r="H208" s="156"/>
      <c r="I208" s="156"/>
      <c r="J208" s="156"/>
      <c r="K208" s="156"/>
      <c r="L208" s="156"/>
      <c r="M208" s="156"/>
      <c r="N208" s="155"/>
      <c r="O208" s="155"/>
      <c r="P208" s="155"/>
      <c r="Q208" s="155"/>
      <c r="R208" s="156"/>
      <c r="S208" s="156"/>
      <c r="T208" s="156"/>
      <c r="U208" s="156"/>
      <c r="V208" s="156"/>
      <c r="W208" s="156"/>
      <c r="X208" s="156"/>
      <c r="Y208" s="156"/>
      <c r="Z208" s="146"/>
      <c r="AA208" s="146"/>
      <c r="AB208" s="146"/>
      <c r="AC208" s="146"/>
      <c r="AD208" s="146"/>
      <c r="AE208" s="146"/>
      <c r="AF208" s="146"/>
      <c r="AG208" s="146" t="s">
        <v>197</v>
      </c>
      <c r="AH208" s="146">
        <v>0</v>
      </c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6"/>
      <c r="BD208" s="146"/>
      <c r="BE208" s="146"/>
      <c r="BF208" s="146"/>
      <c r="BG208" s="146"/>
      <c r="BH208" s="146"/>
    </row>
    <row r="209" spans="1:60" outlineLevel="1" x14ac:dyDescent="0.2">
      <c r="A209" s="167">
        <v>48</v>
      </c>
      <c r="B209" s="168" t="s">
        <v>589</v>
      </c>
      <c r="C209" s="175" t="s">
        <v>590</v>
      </c>
      <c r="D209" s="169" t="s">
        <v>312</v>
      </c>
      <c r="E209" s="170">
        <v>25.5</v>
      </c>
      <c r="F209" s="171"/>
      <c r="G209" s="172">
        <f>ROUND(E209*F209,2)</f>
        <v>0</v>
      </c>
      <c r="H209" s="157"/>
      <c r="I209" s="156">
        <f>ROUND(E209*H209,2)</f>
        <v>0</v>
      </c>
      <c r="J209" s="157"/>
      <c r="K209" s="156">
        <f>ROUND(E209*J209,2)</f>
        <v>0</v>
      </c>
      <c r="L209" s="156">
        <v>21</v>
      </c>
      <c r="M209" s="156">
        <f>G209*(1+L209/100)</f>
        <v>0</v>
      </c>
      <c r="N209" s="155">
        <v>0</v>
      </c>
      <c r="O209" s="155">
        <f>ROUND(E209*N209,2)</f>
        <v>0</v>
      </c>
      <c r="P209" s="155">
        <v>0</v>
      </c>
      <c r="Q209" s="155">
        <f>ROUND(E209*P209,2)</f>
        <v>0</v>
      </c>
      <c r="R209" s="156"/>
      <c r="S209" s="156" t="s">
        <v>121</v>
      </c>
      <c r="T209" s="156" t="s">
        <v>121</v>
      </c>
      <c r="U209" s="156">
        <v>0.05</v>
      </c>
      <c r="V209" s="156">
        <f>ROUND(E209*U209,2)</f>
        <v>1.28</v>
      </c>
      <c r="W209" s="156"/>
      <c r="X209" s="156" t="s">
        <v>174</v>
      </c>
      <c r="Y209" s="156" t="s">
        <v>124</v>
      </c>
      <c r="Z209" s="146"/>
      <c r="AA209" s="146"/>
      <c r="AB209" s="146"/>
      <c r="AC209" s="146"/>
      <c r="AD209" s="146"/>
      <c r="AE209" s="146"/>
      <c r="AF209" s="146"/>
      <c r="AG209" s="146" t="s">
        <v>175</v>
      </c>
      <c r="AH209" s="146"/>
      <c r="AI209" s="146"/>
      <c r="AJ209" s="146"/>
      <c r="AK209" s="146"/>
      <c r="AL209" s="146"/>
      <c r="AM209" s="146"/>
      <c r="AN209" s="146"/>
      <c r="AO209" s="146"/>
      <c r="AP209" s="146"/>
      <c r="AQ209" s="146"/>
      <c r="AR209" s="146"/>
      <c r="AS209" s="146"/>
      <c r="AT209" s="146"/>
      <c r="AU209" s="146"/>
      <c r="AV209" s="146"/>
      <c r="AW209" s="146"/>
      <c r="AX209" s="146"/>
      <c r="AY209" s="146"/>
      <c r="AZ209" s="146"/>
      <c r="BA209" s="146"/>
      <c r="BB209" s="146"/>
      <c r="BC209" s="146"/>
      <c r="BD209" s="146"/>
      <c r="BE209" s="146"/>
      <c r="BF209" s="146"/>
      <c r="BG209" s="146"/>
      <c r="BH209" s="146"/>
    </row>
    <row r="210" spans="1:60" outlineLevel="2" x14ac:dyDescent="0.2">
      <c r="A210" s="153"/>
      <c r="B210" s="154"/>
      <c r="C210" s="247" t="s">
        <v>586</v>
      </c>
      <c r="D210" s="248"/>
      <c r="E210" s="248"/>
      <c r="F210" s="248"/>
      <c r="G210" s="248"/>
      <c r="H210" s="156"/>
      <c r="I210" s="156"/>
      <c r="J210" s="156"/>
      <c r="K210" s="156"/>
      <c r="L210" s="156"/>
      <c r="M210" s="156"/>
      <c r="N210" s="155"/>
      <c r="O210" s="155"/>
      <c r="P210" s="155"/>
      <c r="Q210" s="155"/>
      <c r="R210" s="156"/>
      <c r="S210" s="156"/>
      <c r="T210" s="156"/>
      <c r="U210" s="156"/>
      <c r="V210" s="156"/>
      <c r="W210" s="156"/>
      <c r="X210" s="156"/>
      <c r="Y210" s="156"/>
      <c r="Z210" s="146"/>
      <c r="AA210" s="146"/>
      <c r="AB210" s="146"/>
      <c r="AC210" s="146"/>
      <c r="AD210" s="146"/>
      <c r="AE210" s="146"/>
      <c r="AF210" s="146"/>
      <c r="AG210" s="146" t="s">
        <v>127</v>
      </c>
      <c r="AH210" s="146"/>
      <c r="AI210" s="146"/>
      <c r="AJ210" s="146"/>
      <c r="AK210" s="146"/>
      <c r="AL210" s="146"/>
      <c r="AM210" s="146"/>
      <c r="AN210" s="146"/>
      <c r="AO210" s="146"/>
      <c r="AP210" s="146"/>
      <c r="AQ210" s="146"/>
      <c r="AR210" s="146"/>
      <c r="AS210" s="146"/>
      <c r="AT210" s="146"/>
      <c r="AU210" s="146"/>
      <c r="AV210" s="146"/>
      <c r="AW210" s="146"/>
      <c r="AX210" s="146"/>
      <c r="AY210" s="146"/>
      <c r="AZ210" s="146"/>
      <c r="BA210" s="146"/>
      <c r="BB210" s="146"/>
      <c r="BC210" s="146"/>
      <c r="BD210" s="146"/>
      <c r="BE210" s="146"/>
      <c r="BF210" s="146"/>
      <c r="BG210" s="146"/>
      <c r="BH210" s="146"/>
    </row>
    <row r="211" spans="1:60" outlineLevel="3" x14ac:dyDescent="0.2">
      <c r="A211" s="153"/>
      <c r="B211" s="154"/>
      <c r="C211" s="245" t="s">
        <v>591</v>
      </c>
      <c r="D211" s="246"/>
      <c r="E211" s="246"/>
      <c r="F211" s="246"/>
      <c r="G211" s="246"/>
      <c r="H211" s="156"/>
      <c r="I211" s="156"/>
      <c r="J211" s="156"/>
      <c r="K211" s="156"/>
      <c r="L211" s="156"/>
      <c r="M211" s="156"/>
      <c r="N211" s="155"/>
      <c r="O211" s="155"/>
      <c r="P211" s="155"/>
      <c r="Q211" s="155"/>
      <c r="R211" s="156"/>
      <c r="S211" s="156"/>
      <c r="T211" s="156"/>
      <c r="U211" s="156"/>
      <c r="V211" s="156"/>
      <c r="W211" s="156"/>
      <c r="X211" s="156"/>
      <c r="Y211" s="156"/>
      <c r="Z211" s="146"/>
      <c r="AA211" s="146"/>
      <c r="AB211" s="146"/>
      <c r="AC211" s="146"/>
      <c r="AD211" s="146"/>
      <c r="AE211" s="146"/>
      <c r="AF211" s="146"/>
      <c r="AG211" s="146" t="s">
        <v>127</v>
      </c>
      <c r="AH211" s="146"/>
      <c r="AI211" s="146"/>
      <c r="AJ211" s="146"/>
      <c r="AK211" s="146"/>
      <c r="AL211" s="146"/>
      <c r="AM211" s="146"/>
      <c r="AN211" s="146"/>
      <c r="AO211" s="146"/>
      <c r="AP211" s="146"/>
      <c r="AQ211" s="146"/>
      <c r="AR211" s="146"/>
      <c r="AS211" s="146"/>
      <c r="AT211" s="146"/>
      <c r="AU211" s="146"/>
      <c r="AV211" s="146"/>
      <c r="AW211" s="146"/>
      <c r="AX211" s="146"/>
      <c r="AY211" s="146"/>
      <c r="AZ211" s="146"/>
      <c r="BA211" s="146"/>
      <c r="BB211" s="146"/>
      <c r="BC211" s="146"/>
      <c r="BD211" s="146"/>
      <c r="BE211" s="146"/>
      <c r="BF211" s="146"/>
      <c r="BG211" s="146"/>
      <c r="BH211" s="146"/>
    </row>
    <row r="212" spans="1:60" x14ac:dyDescent="0.2">
      <c r="A212" s="160" t="s">
        <v>116</v>
      </c>
      <c r="B212" s="161" t="s">
        <v>83</v>
      </c>
      <c r="C212" s="174" t="s">
        <v>84</v>
      </c>
      <c r="D212" s="162"/>
      <c r="E212" s="163"/>
      <c r="F212" s="164"/>
      <c r="G212" s="165">
        <f>SUMIF(AG213:AG223,"&lt;&gt;NOR",G213:G223)</f>
        <v>0</v>
      </c>
      <c r="H212" s="159"/>
      <c r="I212" s="159">
        <f>SUM(I213:I223)</f>
        <v>0</v>
      </c>
      <c r="J212" s="159"/>
      <c r="K212" s="159">
        <f>SUM(K213:K223)</f>
        <v>0</v>
      </c>
      <c r="L212" s="159"/>
      <c r="M212" s="159">
        <f>SUM(M213:M223)</f>
        <v>0</v>
      </c>
      <c r="N212" s="158"/>
      <c r="O212" s="158">
        <f>SUM(O213:O223)</f>
        <v>7.18</v>
      </c>
      <c r="P212" s="158"/>
      <c r="Q212" s="158">
        <f>SUM(Q213:Q223)</f>
        <v>0</v>
      </c>
      <c r="R212" s="159"/>
      <c r="S212" s="159"/>
      <c r="T212" s="159"/>
      <c r="U212" s="159"/>
      <c r="V212" s="159">
        <f>SUM(V213:V223)</f>
        <v>3.42</v>
      </c>
      <c r="W212" s="159"/>
      <c r="X212" s="159"/>
      <c r="Y212" s="159"/>
      <c r="AG212" t="s">
        <v>117</v>
      </c>
    </row>
    <row r="213" spans="1:60" outlineLevel="1" x14ac:dyDescent="0.2">
      <c r="A213" s="167">
        <v>49</v>
      </c>
      <c r="B213" s="168" t="s">
        <v>592</v>
      </c>
      <c r="C213" s="175" t="s">
        <v>593</v>
      </c>
      <c r="D213" s="169" t="s">
        <v>312</v>
      </c>
      <c r="E213" s="170">
        <v>25.5</v>
      </c>
      <c r="F213" s="171"/>
      <c r="G213" s="172">
        <f>ROUND(E213*F213,2)</f>
        <v>0</v>
      </c>
      <c r="H213" s="157"/>
      <c r="I213" s="156">
        <f>ROUND(E213*H213,2)</f>
        <v>0</v>
      </c>
      <c r="J213" s="157"/>
      <c r="K213" s="156">
        <f>ROUND(E213*J213,2)</f>
        <v>0</v>
      </c>
      <c r="L213" s="156">
        <v>21</v>
      </c>
      <c r="M213" s="156">
        <f>G213*(1+L213/100)</f>
        <v>0</v>
      </c>
      <c r="N213" s="155">
        <v>0.28156999999999999</v>
      </c>
      <c r="O213" s="155">
        <f>ROUND(E213*N213,2)</f>
        <v>7.18</v>
      </c>
      <c r="P213" s="155">
        <v>0</v>
      </c>
      <c r="Q213" s="155">
        <f>ROUND(E213*P213,2)</f>
        <v>0</v>
      </c>
      <c r="R213" s="156"/>
      <c r="S213" s="156" t="s">
        <v>121</v>
      </c>
      <c r="T213" s="156" t="s">
        <v>121</v>
      </c>
      <c r="U213" s="156">
        <v>0</v>
      </c>
      <c r="V213" s="156">
        <f>ROUND(E213*U213,2)</f>
        <v>0</v>
      </c>
      <c r="W213" s="156"/>
      <c r="X213" s="156" t="s">
        <v>137</v>
      </c>
      <c r="Y213" s="156" t="s">
        <v>124</v>
      </c>
      <c r="Z213" s="146"/>
      <c r="AA213" s="146"/>
      <c r="AB213" s="146"/>
      <c r="AC213" s="146"/>
      <c r="AD213" s="146"/>
      <c r="AE213" s="146"/>
      <c r="AF213" s="146"/>
      <c r="AG213" s="146" t="s">
        <v>138</v>
      </c>
      <c r="AH213" s="146"/>
      <c r="AI213" s="146"/>
      <c r="AJ213" s="146"/>
      <c r="AK213" s="146"/>
      <c r="AL213" s="146"/>
      <c r="AM213" s="146"/>
      <c r="AN213" s="146"/>
      <c r="AO213" s="146"/>
      <c r="AP213" s="146"/>
      <c r="AQ213" s="146"/>
      <c r="AR213" s="146"/>
      <c r="AS213" s="146"/>
      <c r="AT213" s="146"/>
      <c r="AU213" s="146"/>
      <c r="AV213" s="146"/>
      <c r="AW213" s="146"/>
      <c r="AX213" s="146"/>
      <c r="AY213" s="146"/>
      <c r="AZ213" s="146"/>
      <c r="BA213" s="146"/>
      <c r="BB213" s="146"/>
      <c r="BC213" s="146"/>
      <c r="BD213" s="146"/>
      <c r="BE213" s="146"/>
      <c r="BF213" s="146"/>
      <c r="BG213" s="146"/>
      <c r="BH213" s="146"/>
    </row>
    <row r="214" spans="1:60" outlineLevel="2" x14ac:dyDescent="0.2">
      <c r="A214" s="153"/>
      <c r="B214" s="154"/>
      <c r="C214" s="247" t="s">
        <v>586</v>
      </c>
      <c r="D214" s="248"/>
      <c r="E214" s="248"/>
      <c r="F214" s="248"/>
      <c r="G214" s="248"/>
      <c r="H214" s="156"/>
      <c r="I214" s="156"/>
      <c r="J214" s="156"/>
      <c r="K214" s="156"/>
      <c r="L214" s="156"/>
      <c r="M214" s="156"/>
      <c r="N214" s="155"/>
      <c r="O214" s="155"/>
      <c r="P214" s="155"/>
      <c r="Q214" s="155"/>
      <c r="R214" s="156"/>
      <c r="S214" s="156"/>
      <c r="T214" s="156"/>
      <c r="U214" s="156"/>
      <c r="V214" s="156"/>
      <c r="W214" s="156"/>
      <c r="X214" s="156"/>
      <c r="Y214" s="156"/>
      <c r="Z214" s="146"/>
      <c r="AA214" s="146"/>
      <c r="AB214" s="146"/>
      <c r="AC214" s="146"/>
      <c r="AD214" s="146"/>
      <c r="AE214" s="146"/>
      <c r="AF214" s="146"/>
      <c r="AG214" s="146" t="s">
        <v>127</v>
      </c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6"/>
      <c r="BD214" s="146"/>
      <c r="BE214" s="146"/>
      <c r="BF214" s="146"/>
      <c r="BG214" s="146"/>
      <c r="BH214" s="146"/>
    </row>
    <row r="215" spans="1:60" outlineLevel="3" x14ac:dyDescent="0.2">
      <c r="A215" s="153"/>
      <c r="B215" s="154"/>
      <c r="C215" s="245" t="s">
        <v>594</v>
      </c>
      <c r="D215" s="246"/>
      <c r="E215" s="246"/>
      <c r="F215" s="246"/>
      <c r="G215" s="246"/>
      <c r="H215" s="156"/>
      <c r="I215" s="156"/>
      <c r="J215" s="156"/>
      <c r="K215" s="156"/>
      <c r="L215" s="156"/>
      <c r="M215" s="156"/>
      <c r="N215" s="155"/>
      <c r="O215" s="155"/>
      <c r="P215" s="155"/>
      <c r="Q215" s="155"/>
      <c r="R215" s="156"/>
      <c r="S215" s="156"/>
      <c r="T215" s="156"/>
      <c r="U215" s="156"/>
      <c r="V215" s="156"/>
      <c r="W215" s="156"/>
      <c r="X215" s="156"/>
      <c r="Y215" s="156"/>
      <c r="Z215" s="146"/>
      <c r="AA215" s="146"/>
      <c r="AB215" s="146"/>
      <c r="AC215" s="146"/>
      <c r="AD215" s="146"/>
      <c r="AE215" s="146"/>
      <c r="AF215" s="146"/>
      <c r="AG215" s="146" t="s">
        <v>127</v>
      </c>
      <c r="AH215" s="146"/>
      <c r="AI215" s="146"/>
      <c r="AJ215" s="146"/>
      <c r="AK215" s="146"/>
      <c r="AL215" s="146"/>
      <c r="AM215" s="146"/>
      <c r="AN215" s="146"/>
      <c r="AO215" s="146"/>
      <c r="AP215" s="146"/>
      <c r="AQ215" s="146"/>
      <c r="AR215" s="146"/>
      <c r="AS215" s="146"/>
      <c r="AT215" s="146"/>
      <c r="AU215" s="146"/>
      <c r="AV215" s="146"/>
      <c r="AW215" s="146"/>
      <c r="AX215" s="146"/>
      <c r="AY215" s="146"/>
      <c r="AZ215" s="146"/>
      <c r="BA215" s="146"/>
      <c r="BB215" s="146"/>
      <c r="BC215" s="146"/>
      <c r="BD215" s="146"/>
      <c r="BE215" s="146"/>
      <c r="BF215" s="146"/>
      <c r="BG215" s="146"/>
      <c r="BH215" s="146"/>
    </row>
    <row r="216" spans="1:60" ht="22.5" outlineLevel="3" x14ac:dyDescent="0.2">
      <c r="A216" s="153"/>
      <c r="B216" s="154"/>
      <c r="C216" s="245" t="s">
        <v>595</v>
      </c>
      <c r="D216" s="246"/>
      <c r="E216" s="246"/>
      <c r="F216" s="246"/>
      <c r="G216" s="246"/>
      <c r="H216" s="156"/>
      <c r="I216" s="156"/>
      <c r="J216" s="156"/>
      <c r="K216" s="156"/>
      <c r="L216" s="156"/>
      <c r="M216" s="156"/>
      <c r="N216" s="155"/>
      <c r="O216" s="155"/>
      <c r="P216" s="155"/>
      <c r="Q216" s="155"/>
      <c r="R216" s="156"/>
      <c r="S216" s="156"/>
      <c r="T216" s="156"/>
      <c r="U216" s="156"/>
      <c r="V216" s="156"/>
      <c r="W216" s="156"/>
      <c r="X216" s="156"/>
      <c r="Y216" s="156"/>
      <c r="Z216" s="146"/>
      <c r="AA216" s="146"/>
      <c r="AB216" s="146"/>
      <c r="AC216" s="146"/>
      <c r="AD216" s="146"/>
      <c r="AE216" s="146"/>
      <c r="AF216" s="146"/>
      <c r="AG216" s="146" t="s">
        <v>127</v>
      </c>
      <c r="AH216" s="146"/>
      <c r="AI216" s="146"/>
      <c r="AJ216" s="146"/>
      <c r="AK216" s="146"/>
      <c r="AL216" s="146"/>
      <c r="AM216" s="146"/>
      <c r="AN216" s="146"/>
      <c r="AO216" s="146"/>
      <c r="AP216" s="146"/>
      <c r="AQ216" s="146"/>
      <c r="AR216" s="146"/>
      <c r="AS216" s="146"/>
      <c r="AT216" s="146"/>
      <c r="AU216" s="146"/>
      <c r="AV216" s="146"/>
      <c r="AW216" s="146"/>
      <c r="AX216" s="146"/>
      <c r="AY216" s="146"/>
      <c r="AZ216" s="146"/>
      <c r="BA216" s="173" t="str">
        <f>C216</f>
        <v>- v položce je komplet provedení přípojky, podružný maetriál, propojovací práce, kabeláž + chráničky + zemní práce jsou oceněny samostatně</v>
      </c>
      <c r="BB216" s="146"/>
      <c r="BC216" s="146"/>
      <c r="BD216" s="146"/>
      <c r="BE216" s="146"/>
      <c r="BF216" s="146"/>
      <c r="BG216" s="146"/>
      <c r="BH216" s="146"/>
    </row>
    <row r="217" spans="1:60" outlineLevel="1" x14ac:dyDescent="0.2">
      <c r="A217" s="167">
        <v>50</v>
      </c>
      <c r="B217" s="168" t="s">
        <v>596</v>
      </c>
      <c r="C217" s="175" t="s">
        <v>597</v>
      </c>
      <c r="D217" s="169" t="s">
        <v>312</v>
      </c>
      <c r="E217" s="170">
        <v>29.5</v>
      </c>
      <c r="F217" s="171"/>
      <c r="G217" s="172">
        <f>ROUND(E217*F217,2)</f>
        <v>0</v>
      </c>
      <c r="H217" s="157"/>
      <c r="I217" s="156">
        <f>ROUND(E217*H217,2)</f>
        <v>0</v>
      </c>
      <c r="J217" s="157"/>
      <c r="K217" s="156">
        <f>ROUND(E217*J217,2)</f>
        <v>0</v>
      </c>
      <c r="L217" s="156">
        <v>21</v>
      </c>
      <c r="M217" s="156">
        <f>G217*(1+L217/100)</f>
        <v>0</v>
      </c>
      <c r="N217" s="155">
        <v>0</v>
      </c>
      <c r="O217" s="155">
        <f>ROUND(E217*N217,2)</f>
        <v>0</v>
      </c>
      <c r="P217" s="155">
        <v>0</v>
      </c>
      <c r="Q217" s="155">
        <f>ROUND(E217*P217,2)</f>
        <v>0</v>
      </c>
      <c r="R217" s="156"/>
      <c r="S217" s="156" t="s">
        <v>121</v>
      </c>
      <c r="T217" s="156" t="s">
        <v>121</v>
      </c>
      <c r="U217" s="156">
        <v>0.11586</v>
      </c>
      <c r="V217" s="156">
        <f>ROUND(E217*U217,2)</f>
        <v>3.42</v>
      </c>
      <c r="W217" s="156"/>
      <c r="X217" s="156" t="s">
        <v>174</v>
      </c>
      <c r="Y217" s="156" t="s">
        <v>124</v>
      </c>
      <c r="Z217" s="146"/>
      <c r="AA217" s="146"/>
      <c r="AB217" s="146"/>
      <c r="AC217" s="146"/>
      <c r="AD217" s="146"/>
      <c r="AE217" s="146"/>
      <c r="AF217" s="146"/>
      <c r="AG217" s="146" t="s">
        <v>175</v>
      </c>
      <c r="AH217" s="146"/>
      <c r="AI217" s="146"/>
      <c r="AJ217" s="146"/>
      <c r="AK217" s="146"/>
      <c r="AL217" s="146"/>
      <c r="AM217" s="146"/>
      <c r="AN217" s="146"/>
      <c r="AO217" s="146"/>
      <c r="AP217" s="146"/>
      <c r="AQ217" s="146"/>
      <c r="AR217" s="146"/>
      <c r="AS217" s="146"/>
      <c r="AT217" s="146"/>
      <c r="AU217" s="146"/>
      <c r="AV217" s="146"/>
      <c r="AW217" s="146"/>
      <c r="AX217" s="146"/>
      <c r="AY217" s="146"/>
      <c r="AZ217" s="146"/>
      <c r="BA217" s="146"/>
      <c r="BB217" s="146"/>
      <c r="BC217" s="146"/>
      <c r="BD217" s="146"/>
      <c r="BE217" s="146"/>
      <c r="BF217" s="146"/>
      <c r="BG217" s="146"/>
      <c r="BH217" s="146"/>
    </row>
    <row r="218" spans="1:60" outlineLevel="2" x14ac:dyDescent="0.2">
      <c r="A218" s="153"/>
      <c r="B218" s="154"/>
      <c r="C218" s="247" t="s">
        <v>586</v>
      </c>
      <c r="D218" s="248"/>
      <c r="E218" s="248"/>
      <c r="F218" s="248"/>
      <c r="G218" s="248"/>
      <c r="H218" s="156"/>
      <c r="I218" s="156"/>
      <c r="J218" s="156"/>
      <c r="K218" s="156"/>
      <c r="L218" s="156"/>
      <c r="M218" s="156"/>
      <c r="N218" s="155"/>
      <c r="O218" s="155"/>
      <c r="P218" s="155"/>
      <c r="Q218" s="155"/>
      <c r="R218" s="156"/>
      <c r="S218" s="156"/>
      <c r="T218" s="156"/>
      <c r="U218" s="156"/>
      <c r="V218" s="156"/>
      <c r="W218" s="156"/>
      <c r="X218" s="156"/>
      <c r="Y218" s="156"/>
      <c r="Z218" s="146"/>
      <c r="AA218" s="146"/>
      <c r="AB218" s="146"/>
      <c r="AC218" s="146"/>
      <c r="AD218" s="146"/>
      <c r="AE218" s="146"/>
      <c r="AF218" s="146"/>
      <c r="AG218" s="146" t="s">
        <v>127</v>
      </c>
      <c r="AH218" s="146"/>
      <c r="AI218" s="146"/>
      <c r="AJ218" s="146"/>
      <c r="AK218" s="146"/>
      <c r="AL218" s="146"/>
      <c r="AM218" s="146"/>
      <c r="AN218" s="146"/>
      <c r="AO218" s="146"/>
      <c r="AP218" s="146"/>
      <c r="AQ218" s="146"/>
      <c r="AR218" s="146"/>
      <c r="AS218" s="146"/>
      <c r="AT218" s="146"/>
      <c r="AU218" s="146"/>
      <c r="AV218" s="146"/>
      <c r="AW218" s="146"/>
      <c r="AX218" s="146"/>
      <c r="AY218" s="146"/>
      <c r="AZ218" s="146"/>
      <c r="BA218" s="146"/>
      <c r="BB218" s="146"/>
      <c r="BC218" s="146"/>
      <c r="BD218" s="146"/>
      <c r="BE218" s="146"/>
      <c r="BF218" s="146"/>
      <c r="BG218" s="146"/>
      <c r="BH218" s="146"/>
    </row>
    <row r="219" spans="1:60" outlineLevel="3" x14ac:dyDescent="0.2">
      <c r="A219" s="153"/>
      <c r="B219" s="154"/>
      <c r="C219" s="245" t="s">
        <v>598</v>
      </c>
      <c r="D219" s="246"/>
      <c r="E219" s="246"/>
      <c r="F219" s="246"/>
      <c r="G219" s="246"/>
      <c r="H219" s="156"/>
      <c r="I219" s="156"/>
      <c r="J219" s="156"/>
      <c r="K219" s="156"/>
      <c r="L219" s="156"/>
      <c r="M219" s="156"/>
      <c r="N219" s="155"/>
      <c r="O219" s="155"/>
      <c r="P219" s="155"/>
      <c r="Q219" s="155"/>
      <c r="R219" s="156"/>
      <c r="S219" s="156"/>
      <c r="T219" s="156"/>
      <c r="U219" s="156"/>
      <c r="V219" s="156"/>
      <c r="W219" s="156"/>
      <c r="X219" s="156"/>
      <c r="Y219" s="156"/>
      <c r="Z219" s="146"/>
      <c r="AA219" s="146"/>
      <c r="AB219" s="146"/>
      <c r="AC219" s="146"/>
      <c r="AD219" s="146"/>
      <c r="AE219" s="146"/>
      <c r="AF219" s="146"/>
      <c r="AG219" s="146" t="s">
        <v>127</v>
      </c>
      <c r="AH219" s="146"/>
      <c r="AI219" s="146"/>
      <c r="AJ219" s="146"/>
      <c r="AK219" s="146"/>
      <c r="AL219" s="146"/>
      <c r="AM219" s="146"/>
      <c r="AN219" s="146"/>
      <c r="AO219" s="146"/>
      <c r="AP219" s="146"/>
      <c r="AQ219" s="146"/>
      <c r="AR219" s="146"/>
      <c r="AS219" s="146"/>
      <c r="AT219" s="146"/>
      <c r="AU219" s="146"/>
      <c r="AV219" s="146"/>
      <c r="AW219" s="146"/>
      <c r="AX219" s="146"/>
      <c r="AY219" s="146"/>
      <c r="AZ219" s="146"/>
      <c r="BA219" s="146"/>
      <c r="BB219" s="146"/>
      <c r="BC219" s="146"/>
      <c r="BD219" s="146"/>
      <c r="BE219" s="146"/>
      <c r="BF219" s="146"/>
      <c r="BG219" s="146"/>
      <c r="BH219" s="146"/>
    </row>
    <row r="220" spans="1:60" outlineLevel="2" x14ac:dyDescent="0.2">
      <c r="A220" s="153"/>
      <c r="B220" s="154"/>
      <c r="C220" s="187" t="s">
        <v>599</v>
      </c>
      <c r="D220" s="179"/>
      <c r="E220" s="180">
        <v>29.5</v>
      </c>
      <c r="F220" s="156"/>
      <c r="G220" s="156"/>
      <c r="H220" s="156"/>
      <c r="I220" s="156"/>
      <c r="J220" s="156"/>
      <c r="K220" s="156"/>
      <c r="L220" s="156"/>
      <c r="M220" s="156"/>
      <c r="N220" s="155"/>
      <c r="O220" s="155"/>
      <c r="P220" s="155"/>
      <c r="Q220" s="155"/>
      <c r="R220" s="156"/>
      <c r="S220" s="156"/>
      <c r="T220" s="156"/>
      <c r="U220" s="156"/>
      <c r="V220" s="156"/>
      <c r="W220" s="156"/>
      <c r="X220" s="156"/>
      <c r="Y220" s="156"/>
      <c r="Z220" s="146"/>
      <c r="AA220" s="146"/>
      <c r="AB220" s="146"/>
      <c r="AC220" s="146"/>
      <c r="AD220" s="146"/>
      <c r="AE220" s="146"/>
      <c r="AF220" s="146"/>
      <c r="AG220" s="146" t="s">
        <v>197</v>
      </c>
      <c r="AH220" s="146">
        <v>0</v>
      </c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6"/>
      <c r="BD220" s="146"/>
      <c r="BE220" s="146"/>
      <c r="BF220" s="146"/>
      <c r="BG220" s="146"/>
      <c r="BH220" s="146"/>
    </row>
    <row r="221" spans="1:60" outlineLevel="1" x14ac:dyDescent="0.2">
      <c r="A221" s="167">
        <v>51</v>
      </c>
      <c r="B221" s="168" t="s">
        <v>526</v>
      </c>
      <c r="C221" s="175" t="s">
        <v>600</v>
      </c>
      <c r="D221" s="169" t="s">
        <v>312</v>
      </c>
      <c r="E221" s="170">
        <v>25.5</v>
      </c>
      <c r="F221" s="171"/>
      <c r="G221" s="172">
        <f>ROUND(E221*F221,2)</f>
        <v>0</v>
      </c>
      <c r="H221" s="157"/>
      <c r="I221" s="156">
        <f>ROUND(E221*H221,2)</f>
        <v>0</v>
      </c>
      <c r="J221" s="157"/>
      <c r="K221" s="156">
        <f>ROUND(E221*J221,2)</f>
        <v>0</v>
      </c>
      <c r="L221" s="156">
        <v>21</v>
      </c>
      <c r="M221" s="156">
        <f>G221*(1+L221/100)</f>
        <v>0</v>
      </c>
      <c r="N221" s="155">
        <v>0</v>
      </c>
      <c r="O221" s="155">
        <f>ROUND(E221*N221,2)</f>
        <v>0</v>
      </c>
      <c r="P221" s="155">
        <v>0</v>
      </c>
      <c r="Q221" s="155">
        <f>ROUND(E221*P221,2)</f>
        <v>0</v>
      </c>
      <c r="R221" s="156"/>
      <c r="S221" s="156" t="s">
        <v>121</v>
      </c>
      <c r="T221" s="156" t="s">
        <v>121</v>
      </c>
      <c r="U221" s="156">
        <v>0</v>
      </c>
      <c r="V221" s="156">
        <f>ROUND(E221*U221,2)</f>
        <v>0</v>
      </c>
      <c r="W221" s="156"/>
      <c r="X221" s="156" t="s">
        <v>523</v>
      </c>
      <c r="Y221" s="156" t="s">
        <v>124</v>
      </c>
      <c r="Z221" s="146"/>
      <c r="AA221" s="146"/>
      <c r="AB221" s="146"/>
      <c r="AC221" s="146"/>
      <c r="AD221" s="146"/>
      <c r="AE221" s="146"/>
      <c r="AF221" s="146"/>
      <c r="AG221" s="146" t="s">
        <v>524</v>
      </c>
      <c r="AH221" s="146"/>
      <c r="AI221" s="146"/>
      <c r="AJ221" s="146"/>
      <c r="AK221" s="146"/>
      <c r="AL221" s="146"/>
      <c r="AM221" s="146"/>
      <c r="AN221" s="146"/>
      <c r="AO221" s="146"/>
      <c r="AP221" s="146"/>
      <c r="AQ221" s="146"/>
      <c r="AR221" s="146"/>
      <c r="AS221" s="146"/>
      <c r="AT221" s="146"/>
      <c r="AU221" s="146"/>
      <c r="AV221" s="146"/>
      <c r="AW221" s="146"/>
      <c r="AX221" s="146"/>
      <c r="AY221" s="146"/>
      <c r="AZ221" s="146"/>
      <c r="BA221" s="146"/>
      <c r="BB221" s="146"/>
      <c r="BC221" s="146"/>
      <c r="BD221" s="146"/>
      <c r="BE221" s="146"/>
      <c r="BF221" s="146"/>
      <c r="BG221" s="146"/>
      <c r="BH221" s="146"/>
    </row>
    <row r="222" spans="1:60" outlineLevel="2" x14ac:dyDescent="0.2">
      <c r="A222" s="153"/>
      <c r="B222" s="154"/>
      <c r="C222" s="247" t="s">
        <v>586</v>
      </c>
      <c r="D222" s="248"/>
      <c r="E222" s="248"/>
      <c r="F222" s="248"/>
      <c r="G222" s="248"/>
      <c r="H222" s="156"/>
      <c r="I222" s="156"/>
      <c r="J222" s="156"/>
      <c r="K222" s="156"/>
      <c r="L222" s="156"/>
      <c r="M222" s="156"/>
      <c r="N222" s="155"/>
      <c r="O222" s="155"/>
      <c r="P222" s="155"/>
      <c r="Q222" s="155"/>
      <c r="R222" s="156"/>
      <c r="S222" s="156"/>
      <c r="T222" s="156"/>
      <c r="U222" s="156"/>
      <c r="V222" s="156"/>
      <c r="W222" s="156"/>
      <c r="X222" s="156"/>
      <c r="Y222" s="156"/>
      <c r="Z222" s="146"/>
      <c r="AA222" s="146"/>
      <c r="AB222" s="146"/>
      <c r="AC222" s="146"/>
      <c r="AD222" s="146"/>
      <c r="AE222" s="146"/>
      <c r="AF222" s="146"/>
      <c r="AG222" s="146" t="s">
        <v>127</v>
      </c>
      <c r="AH222" s="146"/>
      <c r="AI222" s="146"/>
      <c r="AJ222" s="146"/>
      <c r="AK222" s="146"/>
      <c r="AL222" s="146"/>
      <c r="AM222" s="146"/>
      <c r="AN222" s="146"/>
      <c r="AO222" s="146"/>
      <c r="AP222" s="146"/>
      <c r="AQ222" s="146"/>
      <c r="AR222" s="146"/>
      <c r="AS222" s="146"/>
      <c r="AT222" s="146"/>
      <c r="AU222" s="146"/>
      <c r="AV222" s="146"/>
      <c r="AW222" s="146"/>
      <c r="AX222" s="146"/>
      <c r="AY222" s="146"/>
      <c r="AZ222" s="146"/>
      <c r="BA222" s="146"/>
      <c r="BB222" s="146"/>
      <c r="BC222" s="146"/>
      <c r="BD222" s="146"/>
      <c r="BE222" s="146"/>
      <c r="BF222" s="146"/>
      <c r="BG222" s="146"/>
      <c r="BH222" s="146"/>
    </row>
    <row r="223" spans="1:60" outlineLevel="3" x14ac:dyDescent="0.2">
      <c r="A223" s="153"/>
      <c r="B223" s="154"/>
      <c r="C223" s="245" t="s">
        <v>601</v>
      </c>
      <c r="D223" s="246"/>
      <c r="E223" s="246"/>
      <c r="F223" s="246"/>
      <c r="G223" s="246"/>
      <c r="H223" s="156"/>
      <c r="I223" s="156"/>
      <c r="J223" s="156"/>
      <c r="K223" s="156"/>
      <c r="L223" s="156"/>
      <c r="M223" s="156"/>
      <c r="N223" s="155"/>
      <c r="O223" s="155"/>
      <c r="P223" s="155"/>
      <c r="Q223" s="155"/>
      <c r="R223" s="156"/>
      <c r="S223" s="156"/>
      <c r="T223" s="156"/>
      <c r="U223" s="156"/>
      <c r="V223" s="156"/>
      <c r="W223" s="156"/>
      <c r="X223" s="156"/>
      <c r="Y223" s="156"/>
      <c r="Z223" s="146"/>
      <c r="AA223" s="146"/>
      <c r="AB223" s="146"/>
      <c r="AC223" s="146"/>
      <c r="AD223" s="146"/>
      <c r="AE223" s="146"/>
      <c r="AF223" s="146"/>
      <c r="AG223" s="146" t="s">
        <v>127</v>
      </c>
      <c r="AH223" s="146"/>
      <c r="AI223" s="146"/>
      <c r="AJ223" s="146"/>
      <c r="AK223" s="146"/>
      <c r="AL223" s="146"/>
      <c r="AM223" s="146"/>
      <c r="AN223" s="146"/>
      <c r="AO223" s="146"/>
      <c r="AP223" s="146"/>
      <c r="AQ223" s="146"/>
      <c r="AR223" s="146"/>
      <c r="AS223" s="146"/>
      <c r="AT223" s="146"/>
      <c r="AU223" s="146"/>
      <c r="AV223" s="146"/>
      <c r="AW223" s="146"/>
      <c r="AX223" s="146"/>
      <c r="AY223" s="146"/>
      <c r="AZ223" s="146"/>
      <c r="BA223" s="146"/>
      <c r="BB223" s="146"/>
      <c r="BC223" s="146"/>
      <c r="BD223" s="146"/>
      <c r="BE223" s="146"/>
      <c r="BF223" s="146"/>
      <c r="BG223" s="146"/>
      <c r="BH223" s="146"/>
    </row>
    <row r="224" spans="1:60" x14ac:dyDescent="0.2">
      <c r="A224" s="160" t="s">
        <v>116</v>
      </c>
      <c r="B224" s="161" t="s">
        <v>85</v>
      </c>
      <c r="C224" s="174" t="s">
        <v>86</v>
      </c>
      <c r="D224" s="162"/>
      <c r="E224" s="163"/>
      <c r="F224" s="164"/>
      <c r="G224" s="165">
        <f>SUMIF(AG225:AG240,"&lt;&gt;NOR",G225:G240)</f>
        <v>0</v>
      </c>
      <c r="H224" s="159"/>
      <c r="I224" s="159">
        <f>SUM(I225:I240)</f>
        <v>0</v>
      </c>
      <c r="J224" s="159"/>
      <c r="K224" s="159">
        <f>SUM(K225:K240)</f>
        <v>0</v>
      </c>
      <c r="L224" s="159"/>
      <c r="M224" s="159">
        <f>SUM(M225:M240)</f>
        <v>0</v>
      </c>
      <c r="N224" s="158"/>
      <c r="O224" s="158">
        <f>SUM(O225:O240)</f>
        <v>0</v>
      </c>
      <c r="P224" s="158"/>
      <c r="Q224" s="158">
        <f>SUM(Q225:Q240)</f>
        <v>0</v>
      </c>
      <c r="R224" s="159"/>
      <c r="S224" s="159"/>
      <c r="T224" s="159"/>
      <c r="U224" s="159"/>
      <c r="V224" s="159">
        <f>SUM(V225:V240)</f>
        <v>90.859999999999985</v>
      </c>
      <c r="W224" s="159"/>
      <c r="X224" s="159"/>
      <c r="Y224" s="159"/>
      <c r="AG224" t="s">
        <v>117</v>
      </c>
    </row>
    <row r="225" spans="1:60" outlineLevel="1" x14ac:dyDescent="0.2">
      <c r="A225" s="167">
        <v>52</v>
      </c>
      <c r="B225" s="168" t="s">
        <v>362</v>
      </c>
      <c r="C225" s="175" t="s">
        <v>363</v>
      </c>
      <c r="D225" s="169" t="s">
        <v>191</v>
      </c>
      <c r="E225" s="170">
        <v>123.2375</v>
      </c>
      <c r="F225" s="171"/>
      <c r="G225" s="172">
        <f>ROUND(E225*F225,2)</f>
        <v>0</v>
      </c>
      <c r="H225" s="157"/>
      <c r="I225" s="156">
        <f>ROUND(E225*H225,2)</f>
        <v>0</v>
      </c>
      <c r="J225" s="157"/>
      <c r="K225" s="156">
        <f>ROUND(E225*J225,2)</f>
        <v>0</v>
      </c>
      <c r="L225" s="156">
        <v>21</v>
      </c>
      <c r="M225" s="156">
        <f>G225*(1+L225/100)</f>
        <v>0</v>
      </c>
      <c r="N225" s="155">
        <v>0</v>
      </c>
      <c r="O225" s="155">
        <f>ROUND(E225*N225,2)</f>
        <v>0</v>
      </c>
      <c r="P225" s="155">
        <v>0</v>
      </c>
      <c r="Q225" s="155">
        <f>ROUND(E225*P225,2)</f>
        <v>0</v>
      </c>
      <c r="R225" s="156"/>
      <c r="S225" s="156" t="s">
        <v>121</v>
      </c>
      <c r="T225" s="156" t="s">
        <v>121</v>
      </c>
      <c r="U225" s="156">
        <v>7.0000000000000007E-2</v>
      </c>
      <c r="V225" s="156">
        <f>ROUND(E225*U225,2)</f>
        <v>8.6300000000000008</v>
      </c>
      <c r="W225" s="156"/>
      <c r="X225" s="156" t="s">
        <v>174</v>
      </c>
      <c r="Y225" s="156" t="s">
        <v>124</v>
      </c>
      <c r="Z225" s="146"/>
      <c r="AA225" s="146"/>
      <c r="AB225" s="146"/>
      <c r="AC225" s="146"/>
      <c r="AD225" s="146"/>
      <c r="AE225" s="146"/>
      <c r="AF225" s="146"/>
      <c r="AG225" s="146" t="s">
        <v>175</v>
      </c>
      <c r="AH225" s="146"/>
      <c r="AI225" s="146"/>
      <c r="AJ225" s="146"/>
      <c r="AK225" s="146"/>
      <c r="AL225" s="146"/>
      <c r="AM225" s="146"/>
      <c r="AN225" s="146"/>
      <c r="AO225" s="146"/>
      <c r="AP225" s="146"/>
      <c r="AQ225" s="146"/>
      <c r="AR225" s="146"/>
      <c r="AS225" s="146"/>
      <c r="AT225" s="146"/>
      <c r="AU225" s="146"/>
      <c r="AV225" s="146"/>
      <c r="AW225" s="146"/>
      <c r="AX225" s="146"/>
      <c r="AY225" s="146"/>
      <c r="AZ225" s="146"/>
      <c r="BA225" s="146"/>
      <c r="BB225" s="146"/>
      <c r="BC225" s="146"/>
      <c r="BD225" s="146"/>
      <c r="BE225" s="146"/>
      <c r="BF225" s="146"/>
      <c r="BG225" s="146"/>
      <c r="BH225" s="146"/>
    </row>
    <row r="226" spans="1:60" outlineLevel="2" x14ac:dyDescent="0.2">
      <c r="A226" s="153"/>
      <c r="B226" s="154"/>
      <c r="C226" s="247" t="s">
        <v>364</v>
      </c>
      <c r="D226" s="248"/>
      <c r="E226" s="248"/>
      <c r="F226" s="248"/>
      <c r="G226" s="248"/>
      <c r="H226" s="156"/>
      <c r="I226" s="156"/>
      <c r="J226" s="156"/>
      <c r="K226" s="156"/>
      <c r="L226" s="156"/>
      <c r="M226" s="156"/>
      <c r="N226" s="155"/>
      <c r="O226" s="155"/>
      <c r="P226" s="155"/>
      <c r="Q226" s="155"/>
      <c r="R226" s="156"/>
      <c r="S226" s="156"/>
      <c r="T226" s="156"/>
      <c r="U226" s="156"/>
      <c r="V226" s="156"/>
      <c r="W226" s="156"/>
      <c r="X226" s="156"/>
      <c r="Y226" s="156"/>
      <c r="Z226" s="146"/>
      <c r="AA226" s="146"/>
      <c r="AB226" s="146"/>
      <c r="AC226" s="146"/>
      <c r="AD226" s="146"/>
      <c r="AE226" s="146"/>
      <c r="AF226" s="146"/>
      <c r="AG226" s="146" t="s">
        <v>127</v>
      </c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6"/>
      <c r="BD226" s="146"/>
      <c r="BE226" s="146"/>
      <c r="BF226" s="146"/>
      <c r="BG226" s="146"/>
      <c r="BH226" s="146"/>
    </row>
    <row r="227" spans="1:60" outlineLevel="2" x14ac:dyDescent="0.2">
      <c r="A227" s="153"/>
      <c r="B227" s="154"/>
      <c r="C227" s="187" t="s">
        <v>602</v>
      </c>
      <c r="D227" s="179"/>
      <c r="E227" s="180">
        <v>9.52</v>
      </c>
      <c r="F227" s="156"/>
      <c r="G227" s="156"/>
      <c r="H227" s="156"/>
      <c r="I227" s="156"/>
      <c r="J227" s="156"/>
      <c r="K227" s="156"/>
      <c r="L227" s="156"/>
      <c r="M227" s="156"/>
      <c r="N227" s="155"/>
      <c r="O227" s="155"/>
      <c r="P227" s="155"/>
      <c r="Q227" s="155"/>
      <c r="R227" s="156"/>
      <c r="S227" s="156"/>
      <c r="T227" s="156"/>
      <c r="U227" s="156"/>
      <c r="V227" s="156"/>
      <c r="W227" s="156"/>
      <c r="X227" s="156"/>
      <c r="Y227" s="156"/>
      <c r="Z227" s="146"/>
      <c r="AA227" s="146"/>
      <c r="AB227" s="146"/>
      <c r="AC227" s="146"/>
      <c r="AD227" s="146"/>
      <c r="AE227" s="146"/>
      <c r="AF227" s="146"/>
      <c r="AG227" s="146" t="s">
        <v>197</v>
      </c>
      <c r="AH227" s="146">
        <v>0</v>
      </c>
      <c r="AI227" s="146"/>
      <c r="AJ227" s="146"/>
      <c r="AK227" s="146"/>
      <c r="AL227" s="146"/>
      <c r="AM227" s="146"/>
      <c r="AN227" s="146"/>
      <c r="AO227" s="146"/>
      <c r="AP227" s="146"/>
      <c r="AQ227" s="146"/>
      <c r="AR227" s="146"/>
      <c r="AS227" s="146"/>
      <c r="AT227" s="146"/>
      <c r="AU227" s="146"/>
      <c r="AV227" s="146"/>
      <c r="AW227" s="146"/>
      <c r="AX227" s="146"/>
      <c r="AY227" s="146"/>
      <c r="AZ227" s="146"/>
      <c r="BA227" s="146"/>
      <c r="BB227" s="146"/>
      <c r="BC227" s="146"/>
      <c r="BD227" s="146"/>
      <c r="BE227" s="146"/>
      <c r="BF227" s="146"/>
      <c r="BG227" s="146"/>
      <c r="BH227" s="146"/>
    </row>
    <row r="228" spans="1:60" outlineLevel="3" x14ac:dyDescent="0.2">
      <c r="A228" s="153"/>
      <c r="B228" s="154"/>
      <c r="C228" s="187" t="s">
        <v>603</v>
      </c>
      <c r="D228" s="179"/>
      <c r="E228" s="180">
        <v>64.504000000000005</v>
      </c>
      <c r="F228" s="156"/>
      <c r="G228" s="156"/>
      <c r="H228" s="156"/>
      <c r="I228" s="156"/>
      <c r="J228" s="156"/>
      <c r="K228" s="156"/>
      <c r="L228" s="156"/>
      <c r="M228" s="156"/>
      <c r="N228" s="155"/>
      <c r="O228" s="155"/>
      <c r="P228" s="155"/>
      <c r="Q228" s="155"/>
      <c r="R228" s="156"/>
      <c r="S228" s="156"/>
      <c r="T228" s="156"/>
      <c r="U228" s="156"/>
      <c r="V228" s="156"/>
      <c r="W228" s="156"/>
      <c r="X228" s="156"/>
      <c r="Y228" s="156"/>
      <c r="Z228" s="146"/>
      <c r="AA228" s="146"/>
      <c r="AB228" s="146"/>
      <c r="AC228" s="146"/>
      <c r="AD228" s="146"/>
      <c r="AE228" s="146"/>
      <c r="AF228" s="146"/>
      <c r="AG228" s="146" t="s">
        <v>197</v>
      </c>
      <c r="AH228" s="146">
        <v>0</v>
      </c>
      <c r="AI228" s="146"/>
      <c r="AJ228" s="146"/>
      <c r="AK228" s="146"/>
      <c r="AL228" s="146"/>
      <c r="AM228" s="146"/>
      <c r="AN228" s="146"/>
      <c r="AO228" s="146"/>
      <c r="AP228" s="146"/>
      <c r="AQ228" s="146"/>
      <c r="AR228" s="146"/>
      <c r="AS228" s="146"/>
      <c r="AT228" s="146"/>
      <c r="AU228" s="146"/>
      <c r="AV228" s="146"/>
      <c r="AW228" s="146"/>
      <c r="AX228" s="146"/>
      <c r="AY228" s="146"/>
      <c r="AZ228" s="146"/>
      <c r="BA228" s="146"/>
      <c r="BB228" s="146"/>
      <c r="BC228" s="146"/>
      <c r="BD228" s="146"/>
      <c r="BE228" s="146"/>
      <c r="BF228" s="146"/>
      <c r="BG228" s="146"/>
      <c r="BH228" s="146"/>
    </row>
    <row r="229" spans="1:60" outlineLevel="3" x14ac:dyDescent="0.2">
      <c r="A229" s="153"/>
      <c r="B229" s="154"/>
      <c r="C229" s="187" t="s">
        <v>604</v>
      </c>
      <c r="D229" s="179"/>
      <c r="E229" s="180">
        <v>10.506</v>
      </c>
      <c r="F229" s="156"/>
      <c r="G229" s="156"/>
      <c r="H229" s="156"/>
      <c r="I229" s="156"/>
      <c r="J229" s="156"/>
      <c r="K229" s="156"/>
      <c r="L229" s="156"/>
      <c r="M229" s="156"/>
      <c r="N229" s="155"/>
      <c r="O229" s="155"/>
      <c r="P229" s="155"/>
      <c r="Q229" s="155"/>
      <c r="R229" s="156"/>
      <c r="S229" s="156"/>
      <c r="T229" s="156"/>
      <c r="U229" s="156"/>
      <c r="V229" s="156"/>
      <c r="W229" s="156"/>
      <c r="X229" s="156"/>
      <c r="Y229" s="156"/>
      <c r="Z229" s="146"/>
      <c r="AA229" s="146"/>
      <c r="AB229" s="146"/>
      <c r="AC229" s="146"/>
      <c r="AD229" s="146"/>
      <c r="AE229" s="146"/>
      <c r="AF229" s="146"/>
      <c r="AG229" s="146" t="s">
        <v>197</v>
      </c>
      <c r="AH229" s="146">
        <v>0</v>
      </c>
      <c r="AI229" s="146"/>
      <c r="AJ229" s="146"/>
      <c r="AK229" s="146"/>
      <c r="AL229" s="146"/>
      <c r="AM229" s="146"/>
      <c r="AN229" s="146"/>
      <c r="AO229" s="146"/>
      <c r="AP229" s="146"/>
      <c r="AQ229" s="146"/>
      <c r="AR229" s="146"/>
      <c r="AS229" s="146"/>
      <c r="AT229" s="146"/>
      <c r="AU229" s="146"/>
      <c r="AV229" s="146"/>
      <c r="AW229" s="146"/>
      <c r="AX229" s="146"/>
      <c r="AY229" s="146"/>
      <c r="AZ229" s="146"/>
      <c r="BA229" s="146"/>
      <c r="BB229" s="146"/>
      <c r="BC229" s="146"/>
      <c r="BD229" s="146"/>
      <c r="BE229" s="146"/>
      <c r="BF229" s="146"/>
      <c r="BG229" s="146"/>
      <c r="BH229" s="146"/>
    </row>
    <row r="230" spans="1:60" ht="22.5" outlineLevel="3" x14ac:dyDescent="0.2">
      <c r="A230" s="153"/>
      <c r="B230" s="154"/>
      <c r="C230" s="187" t="s">
        <v>605</v>
      </c>
      <c r="D230" s="179"/>
      <c r="E230" s="180">
        <v>38.707500000000003</v>
      </c>
      <c r="F230" s="156"/>
      <c r="G230" s="156"/>
      <c r="H230" s="156"/>
      <c r="I230" s="156"/>
      <c r="J230" s="156"/>
      <c r="K230" s="156"/>
      <c r="L230" s="156"/>
      <c r="M230" s="156"/>
      <c r="N230" s="155"/>
      <c r="O230" s="155"/>
      <c r="P230" s="155"/>
      <c r="Q230" s="155"/>
      <c r="R230" s="156"/>
      <c r="S230" s="156"/>
      <c r="T230" s="156"/>
      <c r="U230" s="156"/>
      <c r="V230" s="156"/>
      <c r="W230" s="156"/>
      <c r="X230" s="156"/>
      <c r="Y230" s="156"/>
      <c r="Z230" s="146"/>
      <c r="AA230" s="146"/>
      <c r="AB230" s="146"/>
      <c r="AC230" s="146"/>
      <c r="AD230" s="146"/>
      <c r="AE230" s="146"/>
      <c r="AF230" s="146"/>
      <c r="AG230" s="146" t="s">
        <v>197</v>
      </c>
      <c r="AH230" s="146">
        <v>0</v>
      </c>
      <c r="AI230" s="146"/>
      <c r="AJ230" s="146"/>
      <c r="AK230" s="146"/>
      <c r="AL230" s="146"/>
      <c r="AM230" s="146"/>
      <c r="AN230" s="146"/>
      <c r="AO230" s="146"/>
      <c r="AP230" s="146"/>
      <c r="AQ230" s="146"/>
      <c r="AR230" s="146"/>
      <c r="AS230" s="146"/>
      <c r="AT230" s="146"/>
      <c r="AU230" s="146"/>
      <c r="AV230" s="146"/>
      <c r="AW230" s="146"/>
      <c r="AX230" s="146"/>
      <c r="AY230" s="146"/>
      <c r="AZ230" s="146"/>
      <c r="BA230" s="146"/>
      <c r="BB230" s="146"/>
      <c r="BC230" s="146"/>
      <c r="BD230" s="146"/>
      <c r="BE230" s="146"/>
      <c r="BF230" s="146"/>
      <c r="BG230" s="146"/>
      <c r="BH230" s="146"/>
    </row>
    <row r="231" spans="1:60" outlineLevel="1" x14ac:dyDescent="0.2">
      <c r="A231" s="167">
        <v>53</v>
      </c>
      <c r="B231" s="168" t="s">
        <v>354</v>
      </c>
      <c r="C231" s="175" t="s">
        <v>355</v>
      </c>
      <c r="D231" s="169" t="s">
        <v>191</v>
      </c>
      <c r="E231" s="170">
        <v>123.2375</v>
      </c>
      <c r="F231" s="171"/>
      <c r="G231" s="172">
        <f>ROUND(E231*F231,2)</f>
        <v>0</v>
      </c>
      <c r="H231" s="157"/>
      <c r="I231" s="156">
        <f>ROUND(E231*H231,2)</f>
        <v>0</v>
      </c>
      <c r="J231" s="157"/>
      <c r="K231" s="156">
        <f>ROUND(E231*J231,2)</f>
        <v>0</v>
      </c>
      <c r="L231" s="156">
        <v>21</v>
      </c>
      <c r="M231" s="156">
        <f>G231*(1+L231/100)</f>
        <v>0</v>
      </c>
      <c r="N231" s="155">
        <v>0</v>
      </c>
      <c r="O231" s="155">
        <f>ROUND(E231*N231,2)</f>
        <v>0</v>
      </c>
      <c r="P231" s="155">
        <v>0</v>
      </c>
      <c r="Q231" s="155">
        <f>ROUND(E231*P231,2)</f>
        <v>0</v>
      </c>
      <c r="R231" s="156"/>
      <c r="S231" s="156" t="s">
        <v>121</v>
      </c>
      <c r="T231" s="156" t="s">
        <v>121</v>
      </c>
      <c r="U231" s="156">
        <v>0.65200000000000002</v>
      </c>
      <c r="V231" s="156">
        <f>ROUND(E231*U231,2)</f>
        <v>80.349999999999994</v>
      </c>
      <c r="W231" s="156"/>
      <c r="X231" s="156" t="s">
        <v>174</v>
      </c>
      <c r="Y231" s="156" t="s">
        <v>124</v>
      </c>
      <c r="Z231" s="146"/>
      <c r="AA231" s="146"/>
      <c r="AB231" s="146"/>
      <c r="AC231" s="146"/>
      <c r="AD231" s="146"/>
      <c r="AE231" s="146"/>
      <c r="AF231" s="146"/>
      <c r="AG231" s="146" t="s">
        <v>175</v>
      </c>
      <c r="AH231" s="146"/>
      <c r="AI231" s="146"/>
      <c r="AJ231" s="146"/>
      <c r="AK231" s="146"/>
      <c r="AL231" s="146"/>
      <c r="AM231" s="146"/>
      <c r="AN231" s="146"/>
      <c r="AO231" s="146"/>
      <c r="AP231" s="146"/>
      <c r="AQ231" s="146"/>
      <c r="AR231" s="146"/>
      <c r="AS231" s="146"/>
      <c r="AT231" s="146"/>
      <c r="AU231" s="146"/>
      <c r="AV231" s="146"/>
      <c r="AW231" s="146"/>
      <c r="AX231" s="146"/>
      <c r="AY231" s="146"/>
      <c r="AZ231" s="146"/>
      <c r="BA231" s="146"/>
      <c r="BB231" s="146"/>
      <c r="BC231" s="146"/>
      <c r="BD231" s="146"/>
      <c r="BE231" s="146"/>
      <c r="BF231" s="146"/>
      <c r="BG231" s="146"/>
      <c r="BH231" s="146"/>
    </row>
    <row r="232" spans="1:60" outlineLevel="2" x14ac:dyDescent="0.2">
      <c r="A232" s="153"/>
      <c r="B232" s="154"/>
      <c r="C232" s="247" t="s">
        <v>357</v>
      </c>
      <c r="D232" s="248"/>
      <c r="E232" s="248"/>
      <c r="F232" s="248"/>
      <c r="G232" s="248"/>
      <c r="H232" s="156"/>
      <c r="I232" s="156"/>
      <c r="J232" s="156"/>
      <c r="K232" s="156"/>
      <c r="L232" s="156"/>
      <c r="M232" s="156"/>
      <c r="N232" s="155"/>
      <c r="O232" s="155"/>
      <c r="P232" s="155"/>
      <c r="Q232" s="155"/>
      <c r="R232" s="156"/>
      <c r="S232" s="156"/>
      <c r="T232" s="156"/>
      <c r="U232" s="156"/>
      <c r="V232" s="156"/>
      <c r="W232" s="156"/>
      <c r="X232" s="156"/>
      <c r="Y232" s="156"/>
      <c r="Z232" s="146"/>
      <c r="AA232" s="146"/>
      <c r="AB232" s="146"/>
      <c r="AC232" s="146"/>
      <c r="AD232" s="146"/>
      <c r="AE232" s="146"/>
      <c r="AF232" s="146"/>
      <c r="AG232" s="146" t="s">
        <v>127</v>
      </c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6"/>
      <c r="BD232" s="146"/>
      <c r="BE232" s="146"/>
      <c r="BF232" s="146"/>
      <c r="BG232" s="146"/>
      <c r="BH232" s="146"/>
    </row>
    <row r="233" spans="1:60" outlineLevel="1" x14ac:dyDescent="0.2">
      <c r="A233" s="167">
        <v>54</v>
      </c>
      <c r="B233" s="168" t="s">
        <v>365</v>
      </c>
      <c r="C233" s="175" t="s">
        <v>366</v>
      </c>
      <c r="D233" s="169" t="s">
        <v>191</v>
      </c>
      <c r="E233" s="170">
        <v>45.822499999999998</v>
      </c>
      <c r="F233" s="171"/>
      <c r="G233" s="172">
        <f>ROUND(E233*F233,2)</f>
        <v>0</v>
      </c>
      <c r="H233" s="157"/>
      <c r="I233" s="156">
        <f>ROUND(E233*H233,2)</f>
        <v>0</v>
      </c>
      <c r="J233" s="157"/>
      <c r="K233" s="156">
        <f>ROUND(E233*J233,2)</f>
        <v>0</v>
      </c>
      <c r="L233" s="156">
        <v>21</v>
      </c>
      <c r="M233" s="156">
        <f>G233*(1+L233/100)</f>
        <v>0</v>
      </c>
      <c r="N233" s="155">
        <v>0</v>
      </c>
      <c r="O233" s="155">
        <f>ROUND(E233*N233,2)</f>
        <v>0</v>
      </c>
      <c r="P233" s="155">
        <v>0</v>
      </c>
      <c r="Q233" s="155">
        <f>ROUND(E233*P233,2)</f>
        <v>0</v>
      </c>
      <c r="R233" s="156"/>
      <c r="S233" s="156" t="s">
        <v>121</v>
      </c>
      <c r="T233" s="156" t="s">
        <v>121</v>
      </c>
      <c r="U233" s="156">
        <v>0.01</v>
      </c>
      <c r="V233" s="156">
        <f>ROUND(E233*U233,2)</f>
        <v>0.46</v>
      </c>
      <c r="W233" s="156"/>
      <c r="X233" s="156" t="s">
        <v>174</v>
      </c>
      <c r="Y233" s="156" t="s">
        <v>124</v>
      </c>
      <c r="Z233" s="146"/>
      <c r="AA233" s="146"/>
      <c r="AB233" s="146"/>
      <c r="AC233" s="146"/>
      <c r="AD233" s="146"/>
      <c r="AE233" s="146"/>
      <c r="AF233" s="146"/>
      <c r="AG233" s="146" t="s">
        <v>175</v>
      </c>
      <c r="AH233" s="146"/>
      <c r="AI233" s="146"/>
      <c r="AJ233" s="146"/>
      <c r="AK233" s="146"/>
      <c r="AL233" s="146"/>
      <c r="AM233" s="146"/>
      <c r="AN233" s="146"/>
      <c r="AO233" s="146"/>
      <c r="AP233" s="146"/>
      <c r="AQ233" s="146"/>
      <c r="AR233" s="146"/>
      <c r="AS233" s="146"/>
      <c r="AT233" s="146"/>
      <c r="AU233" s="146"/>
      <c r="AV233" s="146"/>
      <c r="AW233" s="146"/>
      <c r="AX233" s="146"/>
      <c r="AY233" s="146"/>
      <c r="AZ233" s="146"/>
      <c r="BA233" s="146"/>
      <c r="BB233" s="146"/>
      <c r="BC233" s="146"/>
      <c r="BD233" s="146"/>
      <c r="BE233" s="146"/>
      <c r="BF233" s="146"/>
      <c r="BG233" s="146"/>
      <c r="BH233" s="146"/>
    </row>
    <row r="234" spans="1:60" outlineLevel="2" x14ac:dyDescent="0.2">
      <c r="A234" s="153"/>
      <c r="B234" s="154"/>
      <c r="C234" s="247" t="s">
        <v>367</v>
      </c>
      <c r="D234" s="248"/>
      <c r="E234" s="248"/>
      <c r="F234" s="248"/>
      <c r="G234" s="248"/>
      <c r="H234" s="156"/>
      <c r="I234" s="156"/>
      <c r="J234" s="156"/>
      <c r="K234" s="156"/>
      <c r="L234" s="156"/>
      <c r="M234" s="156"/>
      <c r="N234" s="155"/>
      <c r="O234" s="155"/>
      <c r="P234" s="155"/>
      <c r="Q234" s="155"/>
      <c r="R234" s="156"/>
      <c r="S234" s="156"/>
      <c r="T234" s="156"/>
      <c r="U234" s="156"/>
      <c r="V234" s="156"/>
      <c r="W234" s="156"/>
      <c r="X234" s="156"/>
      <c r="Y234" s="156"/>
      <c r="Z234" s="146"/>
      <c r="AA234" s="146"/>
      <c r="AB234" s="146"/>
      <c r="AC234" s="146"/>
      <c r="AD234" s="146"/>
      <c r="AE234" s="146"/>
      <c r="AF234" s="146"/>
      <c r="AG234" s="146" t="s">
        <v>127</v>
      </c>
      <c r="AH234" s="146"/>
      <c r="AI234" s="146"/>
      <c r="AJ234" s="146"/>
      <c r="AK234" s="146"/>
      <c r="AL234" s="146"/>
      <c r="AM234" s="146"/>
      <c r="AN234" s="146"/>
      <c r="AO234" s="146"/>
      <c r="AP234" s="146"/>
      <c r="AQ234" s="146"/>
      <c r="AR234" s="146"/>
      <c r="AS234" s="146"/>
      <c r="AT234" s="146"/>
      <c r="AU234" s="146"/>
      <c r="AV234" s="146"/>
      <c r="AW234" s="146"/>
      <c r="AX234" s="146"/>
      <c r="AY234" s="146"/>
      <c r="AZ234" s="146"/>
      <c r="BA234" s="146"/>
      <c r="BB234" s="146"/>
      <c r="BC234" s="146"/>
      <c r="BD234" s="146"/>
      <c r="BE234" s="146"/>
      <c r="BF234" s="146"/>
      <c r="BG234" s="146"/>
      <c r="BH234" s="146"/>
    </row>
    <row r="235" spans="1:60" outlineLevel="2" x14ac:dyDescent="0.2">
      <c r="A235" s="153"/>
      <c r="B235" s="154"/>
      <c r="C235" s="187" t="s">
        <v>602</v>
      </c>
      <c r="D235" s="179"/>
      <c r="E235" s="180">
        <v>9.52</v>
      </c>
      <c r="F235" s="156"/>
      <c r="G235" s="156"/>
      <c r="H235" s="156"/>
      <c r="I235" s="156"/>
      <c r="J235" s="156"/>
      <c r="K235" s="156"/>
      <c r="L235" s="156"/>
      <c r="M235" s="156"/>
      <c r="N235" s="155"/>
      <c r="O235" s="155"/>
      <c r="P235" s="155"/>
      <c r="Q235" s="155"/>
      <c r="R235" s="156"/>
      <c r="S235" s="156"/>
      <c r="T235" s="156"/>
      <c r="U235" s="156"/>
      <c r="V235" s="156"/>
      <c r="W235" s="156"/>
      <c r="X235" s="156"/>
      <c r="Y235" s="156"/>
      <c r="Z235" s="146"/>
      <c r="AA235" s="146"/>
      <c r="AB235" s="146"/>
      <c r="AC235" s="146"/>
      <c r="AD235" s="146"/>
      <c r="AE235" s="146"/>
      <c r="AF235" s="146"/>
      <c r="AG235" s="146" t="s">
        <v>197</v>
      </c>
      <c r="AH235" s="146">
        <v>0</v>
      </c>
      <c r="AI235" s="146"/>
      <c r="AJ235" s="146"/>
      <c r="AK235" s="146"/>
      <c r="AL235" s="146"/>
      <c r="AM235" s="146"/>
      <c r="AN235" s="146"/>
      <c r="AO235" s="146"/>
      <c r="AP235" s="146"/>
      <c r="AQ235" s="146"/>
      <c r="AR235" s="146"/>
      <c r="AS235" s="146"/>
      <c r="AT235" s="146"/>
      <c r="AU235" s="146"/>
      <c r="AV235" s="146"/>
      <c r="AW235" s="146"/>
      <c r="AX235" s="146"/>
      <c r="AY235" s="146"/>
      <c r="AZ235" s="146"/>
      <c r="BA235" s="146"/>
      <c r="BB235" s="146"/>
      <c r="BC235" s="146"/>
      <c r="BD235" s="146"/>
      <c r="BE235" s="146"/>
      <c r="BF235" s="146"/>
      <c r="BG235" s="146"/>
      <c r="BH235" s="146"/>
    </row>
    <row r="236" spans="1:60" outlineLevel="3" x14ac:dyDescent="0.2">
      <c r="A236" s="153"/>
      <c r="B236" s="154"/>
      <c r="C236" s="187" t="s">
        <v>603</v>
      </c>
      <c r="D236" s="179"/>
      <c r="E236" s="180">
        <v>64.504000000000005</v>
      </c>
      <c r="F236" s="156"/>
      <c r="G236" s="156"/>
      <c r="H236" s="156"/>
      <c r="I236" s="156"/>
      <c r="J236" s="156"/>
      <c r="K236" s="156"/>
      <c r="L236" s="156"/>
      <c r="M236" s="156"/>
      <c r="N236" s="155"/>
      <c r="O236" s="155"/>
      <c r="P236" s="155"/>
      <c r="Q236" s="155"/>
      <c r="R236" s="156"/>
      <c r="S236" s="156"/>
      <c r="T236" s="156"/>
      <c r="U236" s="156"/>
      <c r="V236" s="156"/>
      <c r="W236" s="156"/>
      <c r="X236" s="156"/>
      <c r="Y236" s="156"/>
      <c r="Z236" s="146"/>
      <c r="AA236" s="146"/>
      <c r="AB236" s="146"/>
      <c r="AC236" s="146"/>
      <c r="AD236" s="146"/>
      <c r="AE236" s="146"/>
      <c r="AF236" s="146"/>
      <c r="AG236" s="146" t="s">
        <v>197</v>
      </c>
      <c r="AH236" s="146">
        <v>0</v>
      </c>
      <c r="AI236" s="146"/>
      <c r="AJ236" s="146"/>
      <c r="AK236" s="146"/>
      <c r="AL236" s="146"/>
      <c r="AM236" s="146"/>
      <c r="AN236" s="146"/>
      <c r="AO236" s="146"/>
      <c r="AP236" s="146"/>
      <c r="AQ236" s="146"/>
      <c r="AR236" s="146"/>
      <c r="AS236" s="146"/>
      <c r="AT236" s="146"/>
      <c r="AU236" s="146"/>
      <c r="AV236" s="146"/>
      <c r="AW236" s="146"/>
      <c r="AX236" s="146"/>
      <c r="AY236" s="146"/>
      <c r="AZ236" s="146"/>
      <c r="BA236" s="146"/>
      <c r="BB236" s="146"/>
      <c r="BC236" s="146"/>
      <c r="BD236" s="146"/>
      <c r="BE236" s="146"/>
      <c r="BF236" s="146"/>
      <c r="BG236" s="146"/>
      <c r="BH236" s="146"/>
    </row>
    <row r="237" spans="1:60" outlineLevel="3" x14ac:dyDescent="0.2">
      <c r="A237" s="153"/>
      <c r="B237" s="154"/>
      <c r="C237" s="187" t="s">
        <v>604</v>
      </c>
      <c r="D237" s="179"/>
      <c r="E237" s="180">
        <v>10.506</v>
      </c>
      <c r="F237" s="156"/>
      <c r="G237" s="156"/>
      <c r="H237" s="156"/>
      <c r="I237" s="156"/>
      <c r="J237" s="156"/>
      <c r="K237" s="156"/>
      <c r="L237" s="156"/>
      <c r="M237" s="156"/>
      <c r="N237" s="155"/>
      <c r="O237" s="155"/>
      <c r="P237" s="155"/>
      <c r="Q237" s="155"/>
      <c r="R237" s="156"/>
      <c r="S237" s="156"/>
      <c r="T237" s="156"/>
      <c r="U237" s="156"/>
      <c r="V237" s="156"/>
      <c r="W237" s="156"/>
      <c r="X237" s="156"/>
      <c r="Y237" s="156"/>
      <c r="Z237" s="146"/>
      <c r="AA237" s="146"/>
      <c r="AB237" s="146"/>
      <c r="AC237" s="146"/>
      <c r="AD237" s="146"/>
      <c r="AE237" s="146"/>
      <c r="AF237" s="146"/>
      <c r="AG237" s="146" t="s">
        <v>197</v>
      </c>
      <c r="AH237" s="146">
        <v>0</v>
      </c>
      <c r="AI237" s="146"/>
      <c r="AJ237" s="146"/>
      <c r="AK237" s="146"/>
      <c r="AL237" s="146"/>
      <c r="AM237" s="146"/>
      <c r="AN237" s="146"/>
      <c r="AO237" s="146"/>
      <c r="AP237" s="146"/>
      <c r="AQ237" s="146"/>
      <c r="AR237" s="146"/>
      <c r="AS237" s="146"/>
      <c r="AT237" s="146"/>
      <c r="AU237" s="146"/>
      <c r="AV237" s="146"/>
      <c r="AW237" s="146"/>
      <c r="AX237" s="146"/>
      <c r="AY237" s="146"/>
      <c r="AZ237" s="146"/>
      <c r="BA237" s="146"/>
      <c r="BB237" s="146"/>
      <c r="BC237" s="146"/>
      <c r="BD237" s="146"/>
      <c r="BE237" s="146"/>
      <c r="BF237" s="146"/>
      <c r="BG237" s="146"/>
      <c r="BH237" s="146"/>
    </row>
    <row r="238" spans="1:60" ht="33.75" outlineLevel="3" x14ac:dyDescent="0.2">
      <c r="A238" s="153"/>
      <c r="B238" s="154"/>
      <c r="C238" s="187" t="s">
        <v>606</v>
      </c>
      <c r="D238" s="179"/>
      <c r="E238" s="180">
        <v>-38.707500000000003</v>
      </c>
      <c r="F238" s="156"/>
      <c r="G238" s="156"/>
      <c r="H238" s="156"/>
      <c r="I238" s="156"/>
      <c r="J238" s="156"/>
      <c r="K238" s="156"/>
      <c r="L238" s="156"/>
      <c r="M238" s="156"/>
      <c r="N238" s="155"/>
      <c r="O238" s="155"/>
      <c r="P238" s="155"/>
      <c r="Q238" s="155"/>
      <c r="R238" s="156"/>
      <c r="S238" s="156"/>
      <c r="T238" s="156"/>
      <c r="U238" s="156"/>
      <c r="V238" s="156"/>
      <c r="W238" s="156"/>
      <c r="X238" s="156"/>
      <c r="Y238" s="156"/>
      <c r="Z238" s="146"/>
      <c r="AA238" s="146"/>
      <c r="AB238" s="146"/>
      <c r="AC238" s="146"/>
      <c r="AD238" s="146"/>
      <c r="AE238" s="146"/>
      <c r="AF238" s="146"/>
      <c r="AG238" s="146" t="s">
        <v>197</v>
      </c>
      <c r="AH238" s="146">
        <v>0</v>
      </c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6"/>
      <c r="BD238" s="146"/>
      <c r="BE238" s="146"/>
      <c r="BF238" s="146"/>
      <c r="BG238" s="146"/>
      <c r="BH238" s="146"/>
    </row>
    <row r="239" spans="1:60" outlineLevel="1" x14ac:dyDescent="0.2">
      <c r="A239" s="167">
        <v>55</v>
      </c>
      <c r="B239" s="168" t="s">
        <v>369</v>
      </c>
      <c r="C239" s="175" t="s">
        <v>370</v>
      </c>
      <c r="D239" s="169" t="s">
        <v>191</v>
      </c>
      <c r="E239" s="170">
        <v>45.822499999999998</v>
      </c>
      <c r="F239" s="171"/>
      <c r="G239" s="172">
        <f>ROUND(E239*F239,2)</f>
        <v>0</v>
      </c>
      <c r="H239" s="157"/>
      <c r="I239" s="156">
        <f>ROUND(E239*H239,2)</f>
        <v>0</v>
      </c>
      <c r="J239" s="157"/>
      <c r="K239" s="156">
        <f>ROUND(E239*J239,2)</f>
        <v>0</v>
      </c>
      <c r="L239" s="156">
        <v>21</v>
      </c>
      <c r="M239" s="156">
        <f>G239*(1+L239/100)</f>
        <v>0</v>
      </c>
      <c r="N239" s="155">
        <v>0</v>
      </c>
      <c r="O239" s="155">
        <f>ROUND(E239*N239,2)</f>
        <v>0</v>
      </c>
      <c r="P239" s="155">
        <v>0</v>
      </c>
      <c r="Q239" s="155">
        <f>ROUND(E239*P239,2)</f>
        <v>0</v>
      </c>
      <c r="R239" s="156"/>
      <c r="S239" s="156" t="s">
        <v>121</v>
      </c>
      <c r="T239" s="156" t="s">
        <v>121</v>
      </c>
      <c r="U239" s="156">
        <v>3.1E-2</v>
      </c>
      <c r="V239" s="156">
        <f>ROUND(E239*U239,2)</f>
        <v>1.42</v>
      </c>
      <c r="W239" s="156"/>
      <c r="X239" s="156" t="s">
        <v>174</v>
      </c>
      <c r="Y239" s="156" t="s">
        <v>124</v>
      </c>
      <c r="Z239" s="146"/>
      <c r="AA239" s="146"/>
      <c r="AB239" s="146"/>
      <c r="AC239" s="146"/>
      <c r="AD239" s="146"/>
      <c r="AE239" s="146"/>
      <c r="AF239" s="146"/>
      <c r="AG239" s="146" t="s">
        <v>175</v>
      </c>
      <c r="AH239" s="146"/>
      <c r="AI239" s="146"/>
      <c r="AJ239" s="146"/>
      <c r="AK239" s="146"/>
      <c r="AL239" s="146"/>
      <c r="AM239" s="146"/>
      <c r="AN239" s="146"/>
      <c r="AO239" s="146"/>
      <c r="AP239" s="146"/>
      <c r="AQ239" s="146"/>
      <c r="AR239" s="146"/>
      <c r="AS239" s="146"/>
      <c r="AT239" s="146"/>
      <c r="AU239" s="146"/>
      <c r="AV239" s="146"/>
      <c r="AW239" s="146"/>
      <c r="AX239" s="146"/>
      <c r="AY239" s="146"/>
      <c r="AZ239" s="146"/>
      <c r="BA239" s="146"/>
      <c r="BB239" s="146"/>
      <c r="BC239" s="146"/>
      <c r="BD239" s="146"/>
      <c r="BE239" s="146"/>
      <c r="BF239" s="146"/>
      <c r="BG239" s="146"/>
      <c r="BH239" s="146"/>
    </row>
    <row r="240" spans="1:60" ht="22.5" outlineLevel="2" x14ac:dyDescent="0.2">
      <c r="A240" s="153"/>
      <c r="B240" s="154"/>
      <c r="C240" s="247" t="s">
        <v>371</v>
      </c>
      <c r="D240" s="248"/>
      <c r="E240" s="248"/>
      <c r="F240" s="248"/>
      <c r="G240" s="248"/>
      <c r="H240" s="156"/>
      <c r="I240" s="156"/>
      <c r="J240" s="156"/>
      <c r="K240" s="156"/>
      <c r="L240" s="156"/>
      <c r="M240" s="156"/>
      <c r="N240" s="155"/>
      <c r="O240" s="155"/>
      <c r="P240" s="155"/>
      <c r="Q240" s="155"/>
      <c r="R240" s="156"/>
      <c r="S240" s="156"/>
      <c r="T240" s="156"/>
      <c r="U240" s="156"/>
      <c r="V240" s="156"/>
      <c r="W240" s="156"/>
      <c r="X240" s="156"/>
      <c r="Y240" s="156"/>
      <c r="Z240" s="146"/>
      <c r="AA240" s="146"/>
      <c r="AB240" s="146"/>
      <c r="AC240" s="146"/>
      <c r="AD240" s="146"/>
      <c r="AE240" s="146"/>
      <c r="AF240" s="146"/>
      <c r="AG240" s="146" t="s">
        <v>127</v>
      </c>
      <c r="AH240" s="146"/>
      <c r="AI240" s="146"/>
      <c r="AJ240" s="146"/>
      <c r="AK240" s="146"/>
      <c r="AL240" s="146"/>
      <c r="AM240" s="146"/>
      <c r="AN240" s="146"/>
      <c r="AO240" s="146"/>
      <c r="AP240" s="146"/>
      <c r="AQ240" s="146"/>
      <c r="AR240" s="146"/>
      <c r="AS240" s="146"/>
      <c r="AT240" s="146"/>
      <c r="AU240" s="146"/>
      <c r="AV240" s="146"/>
      <c r="AW240" s="146"/>
      <c r="AX240" s="146"/>
      <c r="AY240" s="146"/>
      <c r="AZ240" s="146"/>
      <c r="BA240" s="173" t="str">
        <f>C240</f>
        <v>- uložení sypaniny do násypů nebo na skládku s rozprostřením sypaniny ve vrstvách a s hrubým urovnáním.</v>
      </c>
      <c r="BB240" s="146"/>
      <c r="BC240" s="146"/>
      <c r="BD240" s="146"/>
      <c r="BE240" s="146"/>
      <c r="BF240" s="146"/>
      <c r="BG240" s="146"/>
      <c r="BH240" s="146"/>
    </row>
    <row r="241" spans="1:60" x14ac:dyDescent="0.2">
      <c r="A241" s="160" t="s">
        <v>116</v>
      </c>
      <c r="B241" s="161" t="s">
        <v>81</v>
      </c>
      <c r="C241" s="174" t="s">
        <v>82</v>
      </c>
      <c r="D241" s="162"/>
      <c r="E241" s="163"/>
      <c r="F241" s="164"/>
      <c r="G241" s="165">
        <f>SUMIF(AG242:AG244,"&lt;&gt;NOR",G242:G244)</f>
        <v>0</v>
      </c>
      <c r="H241" s="159"/>
      <c r="I241" s="159">
        <f>SUM(I242:I244)</f>
        <v>0</v>
      </c>
      <c r="J241" s="159"/>
      <c r="K241" s="159">
        <f>SUM(K242:K244)</f>
        <v>0</v>
      </c>
      <c r="L241" s="159"/>
      <c r="M241" s="159">
        <f>SUM(M242:M244)</f>
        <v>0</v>
      </c>
      <c r="N241" s="158"/>
      <c r="O241" s="158">
        <f>SUM(O242:O244)</f>
        <v>0</v>
      </c>
      <c r="P241" s="158"/>
      <c r="Q241" s="158">
        <f>SUM(Q242:Q244)</f>
        <v>0</v>
      </c>
      <c r="R241" s="159"/>
      <c r="S241" s="159"/>
      <c r="T241" s="159"/>
      <c r="U241" s="159"/>
      <c r="V241" s="159">
        <f>SUM(V242:V244)</f>
        <v>100.94999999999999</v>
      </c>
      <c r="W241" s="159"/>
      <c r="X241" s="159"/>
      <c r="Y241" s="159"/>
      <c r="AG241" t="s">
        <v>117</v>
      </c>
    </row>
    <row r="242" spans="1:60" outlineLevel="1" x14ac:dyDescent="0.2">
      <c r="A242" s="181">
        <v>56</v>
      </c>
      <c r="B242" s="182" t="s">
        <v>607</v>
      </c>
      <c r="C242" s="188" t="s">
        <v>608</v>
      </c>
      <c r="D242" s="183" t="s">
        <v>351</v>
      </c>
      <c r="E242" s="184">
        <v>82.746120000000005</v>
      </c>
      <c r="F242" s="185"/>
      <c r="G242" s="186">
        <f>ROUND(E242*F242,2)</f>
        <v>0</v>
      </c>
      <c r="H242" s="157"/>
      <c r="I242" s="156">
        <f>ROUND(E242*H242,2)</f>
        <v>0</v>
      </c>
      <c r="J242" s="157"/>
      <c r="K242" s="156">
        <f>ROUND(E242*J242,2)</f>
        <v>0</v>
      </c>
      <c r="L242" s="156">
        <v>21</v>
      </c>
      <c r="M242" s="156">
        <f>G242*(1+L242/100)</f>
        <v>0</v>
      </c>
      <c r="N242" s="155">
        <v>0</v>
      </c>
      <c r="O242" s="155">
        <f>ROUND(E242*N242,2)</f>
        <v>0</v>
      </c>
      <c r="P242" s="155">
        <v>0</v>
      </c>
      <c r="Q242" s="155">
        <f>ROUND(E242*P242,2)</f>
        <v>0</v>
      </c>
      <c r="R242" s="156"/>
      <c r="S242" s="156" t="s">
        <v>121</v>
      </c>
      <c r="T242" s="156" t="s">
        <v>121</v>
      </c>
      <c r="U242" s="156">
        <v>1.01</v>
      </c>
      <c r="V242" s="156">
        <f>ROUND(E242*U242,2)</f>
        <v>83.57</v>
      </c>
      <c r="W242" s="156"/>
      <c r="X242" s="156" t="s">
        <v>352</v>
      </c>
      <c r="Y242" s="156" t="s">
        <v>124</v>
      </c>
      <c r="Z242" s="146"/>
      <c r="AA242" s="146"/>
      <c r="AB242" s="146"/>
      <c r="AC242" s="146"/>
      <c r="AD242" s="146"/>
      <c r="AE242" s="146"/>
      <c r="AF242" s="146"/>
      <c r="AG242" s="146" t="s">
        <v>353</v>
      </c>
      <c r="AH242" s="146"/>
      <c r="AI242" s="146"/>
      <c r="AJ242" s="146"/>
      <c r="AK242" s="146"/>
      <c r="AL242" s="146"/>
      <c r="AM242" s="146"/>
      <c r="AN242" s="146"/>
      <c r="AO242" s="146"/>
      <c r="AP242" s="146"/>
      <c r="AQ242" s="146"/>
      <c r="AR242" s="146"/>
      <c r="AS242" s="146"/>
      <c r="AT242" s="146"/>
      <c r="AU242" s="146"/>
      <c r="AV242" s="146"/>
      <c r="AW242" s="146"/>
      <c r="AX242" s="146"/>
      <c r="AY242" s="146"/>
      <c r="AZ242" s="146"/>
      <c r="BA242" s="146"/>
      <c r="BB242" s="146"/>
      <c r="BC242" s="146"/>
      <c r="BD242" s="146"/>
      <c r="BE242" s="146"/>
      <c r="BF242" s="146"/>
      <c r="BG242" s="146"/>
      <c r="BH242" s="146"/>
    </row>
    <row r="243" spans="1:60" outlineLevel="1" x14ac:dyDescent="0.2">
      <c r="A243" s="167">
        <v>57</v>
      </c>
      <c r="B243" s="168" t="s">
        <v>609</v>
      </c>
      <c r="C243" s="175" t="s">
        <v>610</v>
      </c>
      <c r="D243" s="169" t="s">
        <v>351</v>
      </c>
      <c r="E243" s="170">
        <v>82.746120000000005</v>
      </c>
      <c r="F243" s="171"/>
      <c r="G243" s="172">
        <f>ROUND(E243*F243,2)</f>
        <v>0</v>
      </c>
      <c r="H243" s="157"/>
      <c r="I243" s="156">
        <f>ROUND(E243*H243,2)</f>
        <v>0</v>
      </c>
      <c r="J243" s="157"/>
      <c r="K243" s="156">
        <f>ROUND(E243*J243,2)</f>
        <v>0</v>
      </c>
      <c r="L243" s="156">
        <v>21</v>
      </c>
      <c r="M243" s="156">
        <f>G243*(1+L243/100)</f>
        <v>0</v>
      </c>
      <c r="N243" s="155">
        <v>0</v>
      </c>
      <c r="O243" s="155">
        <f>ROUND(E243*N243,2)</f>
        <v>0</v>
      </c>
      <c r="P243" s="155">
        <v>0</v>
      </c>
      <c r="Q243" s="155">
        <f>ROUND(E243*P243,2)</f>
        <v>0</v>
      </c>
      <c r="R243" s="156"/>
      <c r="S243" s="156" t="s">
        <v>121</v>
      </c>
      <c r="T243" s="156" t="s">
        <v>121</v>
      </c>
      <c r="U243" s="156">
        <v>0.21</v>
      </c>
      <c r="V243" s="156">
        <f>ROUND(E243*U243,2)</f>
        <v>17.38</v>
      </c>
      <c r="W243" s="156"/>
      <c r="X243" s="156" t="s">
        <v>352</v>
      </c>
      <c r="Y243" s="156" t="s">
        <v>124</v>
      </c>
      <c r="Z243" s="146"/>
      <c r="AA243" s="146"/>
      <c r="AB243" s="146"/>
      <c r="AC243" s="146"/>
      <c r="AD243" s="146"/>
      <c r="AE243" s="146"/>
      <c r="AF243" s="146"/>
      <c r="AG243" s="146" t="s">
        <v>353</v>
      </c>
      <c r="AH243" s="146"/>
      <c r="AI243" s="146"/>
      <c r="AJ243" s="146"/>
      <c r="AK243" s="146"/>
      <c r="AL243" s="146"/>
      <c r="AM243" s="146"/>
      <c r="AN243" s="146"/>
      <c r="AO243" s="146"/>
      <c r="AP243" s="146"/>
      <c r="AQ243" s="146"/>
      <c r="AR243" s="146"/>
      <c r="AS243" s="146"/>
      <c r="AT243" s="146"/>
      <c r="AU243" s="146"/>
      <c r="AV243" s="146"/>
      <c r="AW243" s="146"/>
      <c r="AX243" s="146"/>
      <c r="AY243" s="146"/>
      <c r="AZ243" s="146"/>
      <c r="BA243" s="146"/>
      <c r="BB243" s="146"/>
      <c r="BC243" s="146"/>
      <c r="BD243" s="146"/>
      <c r="BE243" s="146"/>
      <c r="BF243" s="146"/>
      <c r="BG243" s="146"/>
      <c r="BH243" s="146"/>
    </row>
    <row r="244" spans="1:60" outlineLevel="2" x14ac:dyDescent="0.2">
      <c r="A244" s="153"/>
      <c r="B244" s="154"/>
      <c r="C244" s="247" t="s">
        <v>611</v>
      </c>
      <c r="D244" s="248"/>
      <c r="E244" s="248"/>
      <c r="F244" s="248"/>
      <c r="G244" s="248"/>
      <c r="H244" s="156"/>
      <c r="I244" s="156"/>
      <c r="J244" s="156"/>
      <c r="K244" s="156"/>
      <c r="L244" s="156"/>
      <c r="M244" s="156"/>
      <c r="N244" s="155"/>
      <c r="O244" s="155"/>
      <c r="P244" s="155"/>
      <c r="Q244" s="155"/>
      <c r="R244" s="156"/>
      <c r="S244" s="156"/>
      <c r="T244" s="156"/>
      <c r="U244" s="156"/>
      <c r="V244" s="156"/>
      <c r="W244" s="156"/>
      <c r="X244" s="156"/>
      <c r="Y244" s="156"/>
      <c r="Z244" s="146"/>
      <c r="AA244" s="146"/>
      <c r="AB244" s="146"/>
      <c r="AC244" s="146"/>
      <c r="AD244" s="146"/>
      <c r="AE244" s="146"/>
      <c r="AF244" s="146"/>
      <c r="AG244" s="146" t="s">
        <v>127</v>
      </c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6"/>
      <c r="BD244" s="146"/>
      <c r="BE244" s="146"/>
      <c r="BF244" s="146"/>
      <c r="BG244" s="146"/>
      <c r="BH244" s="146"/>
    </row>
    <row r="245" spans="1:60" x14ac:dyDescent="0.2">
      <c r="A245" s="3"/>
      <c r="B245" s="4"/>
      <c r="C245" s="176"/>
      <c r="D245" s="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AE245">
        <v>15</v>
      </c>
      <c r="AF245">
        <v>21</v>
      </c>
      <c r="AG245" t="s">
        <v>102</v>
      </c>
    </row>
    <row r="246" spans="1:60" x14ac:dyDescent="0.2">
      <c r="A246" s="149"/>
      <c r="B246" s="150" t="s">
        <v>31</v>
      </c>
      <c r="C246" s="177"/>
      <c r="D246" s="151"/>
      <c r="E246" s="152"/>
      <c r="F246" s="152"/>
      <c r="G246" s="166">
        <f>G8+G107+G212+G224+G241</f>
        <v>0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AE246">
        <f>SUMIF(L7:L244,AE245,G7:G244)</f>
        <v>0</v>
      </c>
      <c r="AF246">
        <f>SUMIF(L7:L244,AF245,G7:G244)</f>
        <v>0</v>
      </c>
      <c r="AG246" t="s">
        <v>181</v>
      </c>
    </row>
    <row r="247" spans="1:60" x14ac:dyDescent="0.2">
      <c r="A247" s="3"/>
      <c r="B247" s="4"/>
      <c r="C247" s="176"/>
      <c r="D247" s="6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60" x14ac:dyDescent="0.2">
      <c r="A248" s="3"/>
      <c r="B248" s="4"/>
      <c r="C248" s="176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60" x14ac:dyDescent="0.2">
      <c r="A249" s="256" t="s">
        <v>182</v>
      </c>
      <c r="B249" s="256"/>
      <c r="C249" s="257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60" x14ac:dyDescent="0.2">
      <c r="A250" s="258"/>
      <c r="B250" s="259"/>
      <c r="C250" s="260"/>
      <c r="D250" s="259"/>
      <c r="E250" s="259"/>
      <c r="F250" s="259"/>
      <c r="G250" s="26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AG250" t="s">
        <v>183</v>
      </c>
    </row>
    <row r="251" spans="1:60" x14ac:dyDescent="0.2">
      <c r="A251" s="262"/>
      <c r="B251" s="263"/>
      <c r="C251" s="264"/>
      <c r="D251" s="263"/>
      <c r="E251" s="263"/>
      <c r="F251" s="263"/>
      <c r="G251" s="265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60" x14ac:dyDescent="0.2">
      <c r="A252" s="262"/>
      <c r="B252" s="263"/>
      <c r="C252" s="264"/>
      <c r="D252" s="263"/>
      <c r="E252" s="263"/>
      <c r="F252" s="263"/>
      <c r="G252" s="26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60" x14ac:dyDescent="0.2">
      <c r="A253" s="262"/>
      <c r="B253" s="263"/>
      <c r="C253" s="264"/>
      <c r="D253" s="263"/>
      <c r="E253" s="263"/>
      <c r="F253" s="263"/>
      <c r="G253" s="26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60" x14ac:dyDescent="0.2">
      <c r="A254" s="266"/>
      <c r="B254" s="267"/>
      <c r="C254" s="268"/>
      <c r="D254" s="267"/>
      <c r="E254" s="267"/>
      <c r="F254" s="267"/>
      <c r="G254" s="269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60" x14ac:dyDescent="0.2">
      <c r="A255" s="3"/>
      <c r="B255" s="4"/>
      <c r="C255" s="176"/>
      <c r="D255" s="6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60" x14ac:dyDescent="0.2">
      <c r="C256" s="178"/>
      <c r="D256" s="10"/>
      <c r="AG256" t="s">
        <v>188</v>
      </c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ILor56C0GE0QzgFpYM/UCbMTk8SdFTz74C2QehHcjI+2q7fYVlEyKBFe+HbNo0UyDIEY2/vpqJ0+iD/JYt3AMQ==" saltValue="IQPomK5kHWteXYnR6geg/Q==" spinCount="100000" sheet="1" objects="1" scenarios="1"/>
  <mergeCells count="93">
    <mergeCell ref="A249:C249"/>
    <mergeCell ref="A250:G254"/>
    <mergeCell ref="C10:G10"/>
    <mergeCell ref="C11:G11"/>
    <mergeCell ref="C12:G12"/>
    <mergeCell ref="C18:G18"/>
    <mergeCell ref="C39:G39"/>
    <mergeCell ref="A1:G1"/>
    <mergeCell ref="C2:G2"/>
    <mergeCell ref="C3:G3"/>
    <mergeCell ref="C4:G4"/>
    <mergeCell ref="C19:G19"/>
    <mergeCell ref="C20:G20"/>
    <mergeCell ref="C21:G21"/>
    <mergeCell ref="C27:G27"/>
    <mergeCell ref="C37:G37"/>
    <mergeCell ref="C95:G95"/>
    <mergeCell ref="C44:G44"/>
    <mergeCell ref="C45:G45"/>
    <mergeCell ref="C50:G50"/>
    <mergeCell ref="C52:G52"/>
    <mergeCell ref="C57:G57"/>
    <mergeCell ref="C61:G61"/>
    <mergeCell ref="C65:G65"/>
    <mergeCell ref="C73:G73"/>
    <mergeCell ref="C80:G80"/>
    <mergeCell ref="C81:G81"/>
    <mergeCell ref="C82:G82"/>
    <mergeCell ref="C128:G128"/>
    <mergeCell ref="C99:G99"/>
    <mergeCell ref="C102:G102"/>
    <mergeCell ref="C105:G105"/>
    <mergeCell ref="C109:G109"/>
    <mergeCell ref="C111:G111"/>
    <mergeCell ref="C114:G114"/>
    <mergeCell ref="C117:G117"/>
    <mergeCell ref="C120:G120"/>
    <mergeCell ref="C122:G122"/>
    <mergeCell ref="C124:G124"/>
    <mergeCell ref="C126:G126"/>
    <mergeCell ref="C146:G146"/>
    <mergeCell ref="C130:G130"/>
    <mergeCell ref="C132:G132"/>
    <mergeCell ref="C133:G133"/>
    <mergeCell ref="C135:G135"/>
    <mergeCell ref="C136:G136"/>
    <mergeCell ref="C138:G138"/>
    <mergeCell ref="C139:G139"/>
    <mergeCell ref="C140:G140"/>
    <mergeCell ref="C142:G142"/>
    <mergeCell ref="C143:G143"/>
    <mergeCell ref="C145:G145"/>
    <mergeCell ref="C173:G173"/>
    <mergeCell ref="C148:G148"/>
    <mergeCell ref="C149:G149"/>
    <mergeCell ref="C151:G151"/>
    <mergeCell ref="C152:G152"/>
    <mergeCell ref="C154:G154"/>
    <mergeCell ref="C155:G155"/>
    <mergeCell ref="C157:G157"/>
    <mergeCell ref="C161:G161"/>
    <mergeCell ref="C165:G165"/>
    <mergeCell ref="C169:G169"/>
    <mergeCell ref="C170:G170"/>
    <mergeCell ref="C201:G201"/>
    <mergeCell ref="C174:G174"/>
    <mergeCell ref="C178:G178"/>
    <mergeCell ref="C179:G179"/>
    <mergeCell ref="C183:G183"/>
    <mergeCell ref="C184:G184"/>
    <mergeCell ref="C186:G186"/>
    <mergeCell ref="C187:G187"/>
    <mergeCell ref="C191:G191"/>
    <mergeCell ref="C192:G192"/>
    <mergeCell ref="C196:G196"/>
    <mergeCell ref="C197:G197"/>
    <mergeCell ref="C223:G223"/>
    <mergeCell ref="C202:G202"/>
    <mergeCell ref="C206:G206"/>
    <mergeCell ref="C207:G207"/>
    <mergeCell ref="C210:G210"/>
    <mergeCell ref="C211:G211"/>
    <mergeCell ref="C214:G214"/>
    <mergeCell ref="C215:G215"/>
    <mergeCell ref="C216:G216"/>
    <mergeCell ref="C218:G218"/>
    <mergeCell ref="C219:G219"/>
    <mergeCell ref="C222:G222"/>
    <mergeCell ref="C226:G226"/>
    <mergeCell ref="C232:G232"/>
    <mergeCell ref="C234:G234"/>
    <mergeCell ref="C240:G240"/>
    <mergeCell ref="C244:G244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6A19-F787-41C0-A1A3-4925E0AE583D}">
  <sheetPr>
    <outlinePr summaryBelow="0"/>
  </sheetPr>
  <dimension ref="A1:BH5000"/>
  <sheetViews>
    <sheetView workbookViewId="0">
      <pane ySplit="7" topLeftCell="A8" activePane="bottomLeft" state="frozen"/>
      <selection pane="bottomLeft" activeCell="F9" sqref="F9"/>
    </sheetView>
  </sheetViews>
  <sheetFormatPr defaultRowHeight="12.75" outlineLevelRow="3" x14ac:dyDescent="0.2"/>
  <cols>
    <col min="1" max="1" width="3.42578125" customWidth="1"/>
    <col min="2" max="2" width="12.42578125" style="120" customWidth="1"/>
    <col min="3" max="3" width="38.140625" style="120" customWidth="1"/>
    <col min="4" max="4" width="4.85546875" customWidth="1"/>
    <col min="5" max="5" width="10.42578125" customWidth="1"/>
    <col min="6" max="6" width="9.85546875" customWidth="1"/>
    <col min="7" max="7" width="12.5703125" customWidth="1"/>
    <col min="8" max="25" width="0" hidden="1" customWidth="1"/>
    <col min="29" max="29" width="0" hidden="1" customWidth="1"/>
    <col min="31" max="41" width="0" hidden="1" customWidth="1"/>
    <col min="53" max="53" width="73.5703125" customWidth="1"/>
  </cols>
  <sheetData>
    <row r="1" spans="1:60" ht="15.75" customHeight="1" x14ac:dyDescent="0.25">
      <c r="A1" s="249" t="s">
        <v>7</v>
      </c>
      <c r="B1" s="249"/>
      <c r="C1" s="249"/>
      <c r="D1" s="249"/>
      <c r="E1" s="249"/>
      <c r="F1" s="249"/>
      <c r="G1" s="249"/>
      <c r="AG1" t="s">
        <v>90</v>
      </c>
    </row>
    <row r="2" spans="1:60" ht="24.95" customHeight="1" x14ac:dyDescent="0.2">
      <c r="A2" s="50" t="s">
        <v>8</v>
      </c>
      <c r="B2" s="49" t="s">
        <v>43</v>
      </c>
      <c r="C2" s="250" t="s">
        <v>44</v>
      </c>
      <c r="D2" s="251"/>
      <c r="E2" s="251"/>
      <c r="F2" s="251"/>
      <c r="G2" s="252"/>
      <c r="AG2" t="s">
        <v>91</v>
      </c>
    </row>
    <row r="3" spans="1:60" ht="24.95" customHeight="1" x14ac:dyDescent="0.2">
      <c r="A3" s="50" t="s">
        <v>9</v>
      </c>
      <c r="B3" s="49" t="s">
        <v>49</v>
      </c>
      <c r="C3" s="250" t="s">
        <v>50</v>
      </c>
      <c r="D3" s="251"/>
      <c r="E3" s="251"/>
      <c r="F3" s="251"/>
      <c r="G3" s="252"/>
      <c r="AC3" s="120" t="s">
        <v>91</v>
      </c>
      <c r="AG3" t="s">
        <v>92</v>
      </c>
    </row>
    <row r="4" spans="1:60" ht="24.95" customHeight="1" x14ac:dyDescent="0.2">
      <c r="A4" s="139" t="s">
        <v>10</v>
      </c>
      <c r="B4" s="140" t="s">
        <v>53</v>
      </c>
      <c r="C4" s="253" t="s">
        <v>54</v>
      </c>
      <c r="D4" s="254"/>
      <c r="E4" s="254"/>
      <c r="F4" s="254"/>
      <c r="G4" s="255"/>
      <c r="AG4" t="s">
        <v>93</v>
      </c>
    </row>
    <row r="5" spans="1:60" x14ac:dyDescent="0.2">
      <c r="D5" s="10"/>
    </row>
    <row r="6" spans="1:60" ht="38.25" x14ac:dyDescent="0.2">
      <c r="A6" s="142" t="s">
        <v>94</v>
      </c>
      <c r="B6" s="144" t="s">
        <v>95</v>
      </c>
      <c r="C6" s="144" t="s">
        <v>96</v>
      </c>
      <c r="D6" s="143" t="s">
        <v>97</v>
      </c>
      <c r="E6" s="142" t="s">
        <v>98</v>
      </c>
      <c r="F6" s="141" t="s">
        <v>99</v>
      </c>
      <c r="G6" s="142" t="s">
        <v>31</v>
      </c>
      <c r="H6" s="145" t="s">
        <v>32</v>
      </c>
      <c r="I6" s="145" t="s">
        <v>100</v>
      </c>
      <c r="J6" s="145" t="s">
        <v>33</v>
      </c>
      <c r="K6" s="145" t="s">
        <v>101</v>
      </c>
      <c r="L6" s="145" t="s">
        <v>102</v>
      </c>
      <c r="M6" s="145" t="s">
        <v>103</v>
      </c>
      <c r="N6" s="145" t="s">
        <v>104</v>
      </c>
      <c r="O6" s="145" t="s">
        <v>105</v>
      </c>
      <c r="P6" s="145" t="s">
        <v>106</v>
      </c>
      <c r="Q6" s="145" t="s">
        <v>107</v>
      </c>
      <c r="R6" s="145" t="s">
        <v>108</v>
      </c>
      <c r="S6" s="145" t="s">
        <v>109</v>
      </c>
      <c r="T6" s="145" t="s">
        <v>110</v>
      </c>
      <c r="U6" s="145" t="s">
        <v>111</v>
      </c>
      <c r="V6" s="145" t="s">
        <v>112</v>
      </c>
      <c r="W6" s="145" t="s">
        <v>113</v>
      </c>
      <c r="X6" s="145" t="s">
        <v>114</v>
      </c>
      <c r="Y6" s="145" t="s">
        <v>115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60" t="s">
        <v>116</v>
      </c>
      <c r="B8" s="161" t="s">
        <v>73</v>
      </c>
      <c r="C8" s="174" t="s">
        <v>74</v>
      </c>
      <c r="D8" s="162"/>
      <c r="E8" s="163"/>
      <c r="F8" s="164"/>
      <c r="G8" s="165">
        <f>SUMIF(AG9:AG11,"&lt;&gt;NOR",G9:G11)</f>
        <v>0</v>
      </c>
      <c r="H8" s="159"/>
      <c r="I8" s="159">
        <f>SUM(I9:I11)</f>
        <v>0</v>
      </c>
      <c r="J8" s="159"/>
      <c r="K8" s="159">
        <f>SUM(K9:K11)</f>
        <v>0</v>
      </c>
      <c r="L8" s="159"/>
      <c r="M8" s="159">
        <f>SUM(M9:M11)</f>
        <v>0</v>
      </c>
      <c r="N8" s="158"/>
      <c r="O8" s="158">
        <f>SUM(O9:O11)</f>
        <v>0</v>
      </c>
      <c r="P8" s="158"/>
      <c r="Q8" s="158">
        <f>SUM(Q9:Q11)</f>
        <v>0</v>
      </c>
      <c r="R8" s="159"/>
      <c r="S8" s="159"/>
      <c r="T8" s="159"/>
      <c r="U8" s="159"/>
      <c r="V8" s="159">
        <f>SUM(V9:V11)</f>
        <v>0</v>
      </c>
      <c r="W8" s="159"/>
      <c r="X8" s="159"/>
      <c r="Y8" s="159"/>
      <c r="AG8" t="s">
        <v>117</v>
      </c>
    </row>
    <row r="9" spans="1:60" ht="22.5" outlineLevel="1" x14ac:dyDescent="0.2">
      <c r="A9" s="167">
        <v>1</v>
      </c>
      <c r="B9" s="168" t="s">
        <v>614</v>
      </c>
      <c r="C9" s="175" t="s">
        <v>617</v>
      </c>
      <c r="D9" s="169"/>
      <c r="E9" s="170">
        <v>1</v>
      </c>
      <c r="F9" s="171"/>
      <c r="G9" s="172">
        <f>ROUND(E9*F9,2)</f>
        <v>0</v>
      </c>
      <c r="H9" s="157"/>
      <c r="I9" s="156">
        <f>ROUND(E9*H9,2)</f>
        <v>0</v>
      </c>
      <c r="J9" s="157"/>
      <c r="K9" s="156">
        <f>ROUND(E9*J9,2)</f>
        <v>0</v>
      </c>
      <c r="L9" s="156">
        <v>21</v>
      </c>
      <c r="M9" s="156">
        <f>G9*(1+L9/100)</f>
        <v>0</v>
      </c>
      <c r="N9" s="155">
        <v>0</v>
      </c>
      <c r="O9" s="155">
        <f>ROUND(E9*N9,2)</f>
        <v>0</v>
      </c>
      <c r="P9" s="155">
        <v>0</v>
      </c>
      <c r="Q9" s="155">
        <f>ROUND(E9*P9,2)</f>
        <v>0</v>
      </c>
      <c r="R9" s="156"/>
      <c r="S9" s="156" t="s">
        <v>142</v>
      </c>
      <c r="T9" s="156" t="s">
        <v>122</v>
      </c>
      <c r="U9" s="156">
        <v>0</v>
      </c>
      <c r="V9" s="156">
        <f>ROUND(E9*U9,2)</f>
        <v>0</v>
      </c>
      <c r="W9" s="156"/>
      <c r="X9" s="156" t="s">
        <v>137</v>
      </c>
      <c r="Y9" s="156" t="s">
        <v>124</v>
      </c>
      <c r="Z9" s="146"/>
      <c r="AA9" s="146"/>
      <c r="AB9" s="146"/>
      <c r="AC9" s="146"/>
      <c r="AD9" s="146"/>
      <c r="AE9" s="146"/>
      <c r="AF9" s="146"/>
      <c r="AG9" s="146" t="s">
        <v>138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ht="22.5" outlineLevel="2" x14ac:dyDescent="0.2">
      <c r="A10" s="153"/>
      <c r="B10" s="154"/>
      <c r="C10" s="247" t="s">
        <v>615</v>
      </c>
      <c r="D10" s="248"/>
      <c r="E10" s="248"/>
      <c r="F10" s="248"/>
      <c r="G10" s="248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127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73" t="str">
        <f>C10</f>
        <v>- komplet dodávka objektu - modulového automatického WC o velikosti 6160 x 3160 mm dle PD, hlavně dle přílohy 03 - technické podklady.</v>
      </c>
      <c r="BB10" s="146"/>
      <c r="BC10" s="146"/>
      <c r="BD10" s="146"/>
      <c r="BE10" s="146"/>
      <c r="BF10" s="146"/>
      <c r="BG10" s="146"/>
      <c r="BH10" s="146"/>
    </row>
    <row r="11" spans="1:60" ht="22.5" outlineLevel="3" x14ac:dyDescent="0.2">
      <c r="A11" s="153"/>
      <c r="B11" s="154"/>
      <c r="C11" s="245" t="s">
        <v>616</v>
      </c>
      <c r="D11" s="246"/>
      <c r="E11" s="246"/>
      <c r="F11" s="246"/>
      <c r="G11" s="246"/>
      <c r="H11" s="156"/>
      <c r="I11" s="156"/>
      <c r="J11" s="156"/>
      <c r="K11" s="156"/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Z11" s="146"/>
      <c r="AA11" s="146"/>
      <c r="AB11" s="146"/>
      <c r="AC11" s="146"/>
      <c r="AD11" s="146"/>
      <c r="AE11" s="146"/>
      <c r="AF11" s="146"/>
      <c r="AG11" s="146" t="s">
        <v>127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73" t="str">
        <f>C11</f>
        <v>- vč. osazení objektu, napojení na media, všech vnitřní konstrukcí a vybavení, vč. vybavení technické místnosti, revizní šachty atd.</v>
      </c>
      <c r="BB11" s="146"/>
      <c r="BC11" s="146"/>
      <c r="BD11" s="146"/>
      <c r="BE11" s="146"/>
      <c r="BF11" s="146"/>
      <c r="BG11" s="146"/>
      <c r="BH11" s="146"/>
    </row>
    <row r="12" spans="1:60" x14ac:dyDescent="0.2">
      <c r="A12" s="3"/>
      <c r="B12" s="4"/>
      <c r="C12" s="176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AE12">
        <v>12</v>
      </c>
      <c r="AF12">
        <v>21</v>
      </c>
      <c r="AG12" t="s">
        <v>102</v>
      </c>
    </row>
    <row r="13" spans="1:60" x14ac:dyDescent="0.2">
      <c r="A13" s="149"/>
      <c r="B13" s="150" t="s">
        <v>31</v>
      </c>
      <c r="C13" s="177"/>
      <c r="D13" s="151"/>
      <c r="E13" s="152"/>
      <c r="F13" s="152"/>
      <c r="G13" s="166">
        <f>G8</f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AE13">
        <f>SUMIF(L7:L11,AE12,G7:G11)</f>
        <v>0</v>
      </c>
      <c r="AF13">
        <f>SUMIF(L7:L11,AF12,G7:G11)</f>
        <v>0</v>
      </c>
      <c r="AG13" t="s">
        <v>181</v>
      </c>
    </row>
    <row r="14" spans="1:60" x14ac:dyDescent="0.2">
      <c r="A14" s="3"/>
      <c r="B14" s="4"/>
      <c r="C14" s="176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60" x14ac:dyDescent="0.2">
      <c r="A15" s="3"/>
      <c r="B15" s="4"/>
      <c r="C15" s="176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60" x14ac:dyDescent="0.2">
      <c r="A16" s="256" t="s">
        <v>182</v>
      </c>
      <c r="B16" s="256"/>
      <c r="C16" s="257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33" x14ac:dyDescent="0.2">
      <c r="A17" s="258"/>
      <c r="B17" s="259"/>
      <c r="C17" s="260"/>
      <c r="D17" s="259"/>
      <c r="E17" s="259"/>
      <c r="F17" s="259"/>
      <c r="G17" s="26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AG17" t="s">
        <v>183</v>
      </c>
    </row>
    <row r="18" spans="1:33" x14ac:dyDescent="0.2">
      <c r="A18" s="262"/>
      <c r="B18" s="263"/>
      <c r="C18" s="264"/>
      <c r="D18" s="263"/>
      <c r="E18" s="263"/>
      <c r="F18" s="263"/>
      <c r="G18" s="26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33" x14ac:dyDescent="0.2">
      <c r="A19" s="262"/>
      <c r="B19" s="263"/>
      <c r="C19" s="264"/>
      <c r="D19" s="263"/>
      <c r="E19" s="263"/>
      <c r="F19" s="263"/>
      <c r="G19" s="26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33" x14ac:dyDescent="0.2">
      <c r="A20" s="262"/>
      <c r="B20" s="263"/>
      <c r="C20" s="264"/>
      <c r="D20" s="263"/>
      <c r="E20" s="263"/>
      <c r="F20" s="263"/>
      <c r="G20" s="26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33" x14ac:dyDescent="0.2">
      <c r="A21" s="266"/>
      <c r="B21" s="267"/>
      <c r="C21" s="268"/>
      <c r="D21" s="267"/>
      <c r="E21" s="267"/>
      <c r="F21" s="267"/>
      <c r="G21" s="26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33" x14ac:dyDescent="0.2">
      <c r="A22" s="3"/>
      <c r="B22" s="4"/>
      <c r="C22" s="176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33" x14ac:dyDescent="0.2">
      <c r="C23" s="178"/>
      <c r="D23" s="10"/>
      <c r="AG23" t="s">
        <v>188</v>
      </c>
    </row>
    <row r="24" spans="1:33" x14ac:dyDescent="0.2">
      <c r="D24" s="10"/>
    </row>
    <row r="25" spans="1:33" x14ac:dyDescent="0.2">
      <c r="D25" s="10"/>
    </row>
    <row r="26" spans="1:33" x14ac:dyDescent="0.2">
      <c r="D26" s="10"/>
    </row>
    <row r="27" spans="1:33" x14ac:dyDescent="0.2">
      <c r="D27" s="10"/>
    </row>
    <row r="28" spans="1:33" x14ac:dyDescent="0.2">
      <c r="D28" s="10"/>
    </row>
    <row r="29" spans="1:33" x14ac:dyDescent="0.2">
      <c r="D29" s="10"/>
    </row>
    <row r="30" spans="1:33" x14ac:dyDescent="0.2">
      <c r="D30" s="10"/>
    </row>
    <row r="31" spans="1:33" x14ac:dyDescent="0.2">
      <c r="D31" s="10"/>
    </row>
    <row r="32" spans="1:33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UoQm0jJzFOl0qxE1VyLIewstvTdlYa7sJShNBPINAsoPiZJ0c/ZHypFFp1bqTvt/bUkNRyCkUAyRdFw2nPYr+Q==" saltValue="F0a3RCkCuS3am8UU1g0PwA==" spinCount="100000" sheet="1" objects="1" scenarios="1"/>
  <mergeCells count="8">
    <mergeCell ref="A17:G21"/>
    <mergeCell ref="C10:G10"/>
    <mergeCell ref="C11:G11"/>
    <mergeCell ref="A1:G1"/>
    <mergeCell ref="C2:G2"/>
    <mergeCell ref="C3:G3"/>
    <mergeCell ref="C4:G4"/>
    <mergeCell ref="A16:C16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001 001 Pol</vt:lpstr>
      <vt:lpstr>002 001 Pol</vt:lpstr>
      <vt:lpstr>002 002 Pol</vt:lpstr>
      <vt:lpstr>002 003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'001 001 Pol'!Názvy_tisku</vt:lpstr>
      <vt:lpstr>'002 001 Pol'!Názvy_tisku</vt:lpstr>
      <vt:lpstr>'002 002 Pol'!Názvy_tisku</vt:lpstr>
      <vt:lpstr>'002 003 Pol'!Názvy_tisku</vt:lpstr>
      <vt:lpstr>oadresa</vt:lpstr>
      <vt:lpstr>Stavba!Objednatel</vt:lpstr>
      <vt:lpstr>Stavba!Objekt</vt:lpstr>
      <vt:lpstr>'001 001 Pol'!Oblast_tisku</vt:lpstr>
      <vt:lpstr>'002 001 Pol'!Oblast_tisku</vt:lpstr>
      <vt:lpstr>'002 002 Pol'!Oblast_tisku</vt:lpstr>
      <vt:lpstr>'002 003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Lubomír Konvičný</dc:creator>
  <cp:lastModifiedBy>Ing. Miroslav Sigmund</cp:lastModifiedBy>
  <cp:lastPrinted>2019-03-19T12:27:02Z</cp:lastPrinted>
  <dcterms:created xsi:type="dcterms:W3CDTF">2009-04-08T07:15:50Z</dcterms:created>
  <dcterms:modified xsi:type="dcterms:W3CDTF">2025-09-25T08:07:41Z</dcterms:modified>
</cp:coreProperties>
</file>